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9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<sst xmlns="http://schemas.openxmlformats.org/spreadsheetml/2006/main" count="101" uniqueCount="87">
  <si>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</si>
  <si>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</si>
  <si>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</si>
  <si>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</si>
  <si>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</si>
  <si>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</si>
  <si>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</si>
  <si>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</si>
  <si>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</si>
  <si>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</si>
  <si>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</si>
  <si>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</si>
  <si>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</si>
  <si>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</si>
  <si>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</si>
  <si>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</si>
  <si>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</si>
  <si>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</si>
  <si>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</si>
  <si>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</si>
  <si>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</si>
  <si>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</si>
  <si>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</si>
  <si>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</si>
  <si>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</si>
  <si>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</si>
  <si>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</si>
  <si>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</si>
  <si>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</si>
  <si>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</si>
  <si>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</si>
  <si>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</si>
  <si>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</si>
  <si>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</si>
  <si>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</si>
  <si>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</si>
  <si>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</si>
  <si>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</si>
  <si>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</si>
  <si>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</si>
  <si>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</si>
  <si>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</si>
  <si>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</si>
  <si>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</si>
  <si>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</si>
  <si>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</si>
  <si>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</si>
  <si>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</si>
  <si>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</si>
  <si>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</si>
  <si>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</si>
  <si>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</si>
  <si>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</si>
  <si>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</si>
  <si>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</si>
  <si>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</si>
  <si>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</si>
  <si>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</si>
  <si>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</si>
  <si>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</si>
  <si>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</si>
  <si>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</si>
  <si>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</si>
  <si>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</si>
  <si>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</si>
  <si>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</si>
  <si>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</si>
  <si>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</si>
  <si>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</si>
  <si>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</si>
  <si>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</si>
  <si>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</si>
  <si>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</si>
  <si>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</si>
  <si>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oak horizontal 2-3-4-4</t>
  </si>
  <si>
    <t>48hrs</t>
  </si>
  <si>
    <t>no wind , cloudy</t>
  </si>
  <si>
    <t>dry oak, bulk weighed</t>
  </si>
  <si>
    <t>Revised Feb 3/19</t>
  </si>
  <si>
    <t>moist est 13%</t>
  </si>
  <si>
    <t>6F</t>
  </si>
  <si>
    <t>9:36am</t>
  </si>
  <si>
    <t>cold</t>
  </si>
  <si>
    <t>MHA 1915</t>
  </si>
  <si>
    <t>Amps Vacuum Draw</t>
  </si>
  <si>
    <t>T</t>
  </si>
  <si>
    <t>Amps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</si>
</sst>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'HK-D01'!$P$3:$P$16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19</c:v>
                </c:pt>
                <c:pt idx="5">
                  <c:v>22</c:v>
                </c:pt>
                <c:pt idx="6">
                  <c:v>26</c:v>
                </c:pt>
                <c:pt idx="7">
                  <c:v>28</c:v>
                </c:pt>
                <c:pt idx="8">
                  <c:v>38</c:v>
                </c:pt>
                <c:pt idx="9">
                  <c:v>47</c:v>
                </c:pt>
                <c:pt idx="10">
                  <c:v>58</c:v>
                </c:pt>
                <c:pt idx="11">
                  <c:v>72</c:v>
                </c:pt>
                <c:pt idx="12">
                  <c:v>86</c:v>
                </c:pt>
                <c:pt idx="13">
                  <c:v>90</c:v>
                </c:pt>
              </c:numCache>
            </c:numRef>
          </c:xVal>
          <c:yVal>
            <c:numRef>
              <c:f>'HK-D01'!$Q$3:$Q$16</c:f>
              <c:numCache>
                <c:formatCode>General</c:formatCode>
                <c:ptCount val="14"/>
                <c:pt idx="0">
                  <c:v>2</c:v>
                </c:pt>
                <c:pt idx="1">
                  <c:v>2.2999999999999998</c:v>
                </c:pt>
                <c:pt idx="2">
                  <c:v>2.6</c:v>
                </c:pt>
                <c:pt idx="3">
                  <c:v>3.2</c:v>
                </c:pt>
                <c:pt idx="4">
                  <c:v>3.5</c:v>
                </c:pt>
                <c:pt idx="5">
                  <c:v>3.9</c:v>
                </c:pt>
                <c:pt idx="6">
                  <c:v>4.4000000000000004</c:v>
                </c:pt>
                <c:pt idx="7">
                  <c:v>4.6500000000000004</c:v>
                </c:pt>
                <c:pt idx="8">
                  <c:v>5.0999999999999996</c:v>
                </c:pt>
                <c:pt idx="9">
                  <c:v>5.2</c:v>
                </c:pt>
                <c:pt idx="10">
                  <c:v>5.3</c:v>
                </c:pt>
                <c:pt idx="11">
                  <c:v>5.35</c:v>
                </c:pt>
                <c:pt idx="12">
                  <c:v>5.5</c:v>
                </c:pt>
                <c:pt idx="13">
                  <c:v>5.55</c:v>
                </c:pt>
              </c:numCache>
            </c:numRef>
          </c:yVal>
          <c:smooth val="1"/>
        </c:ser>
        <c:axId val="83460096"/>
        <c:axId val="82933248"/>
      </c:scatterChart>
      <c:valAx>
        <c:axId val="83460096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82933248"/>
        <c:crosses val="autoZero"/>
        <c:crossBetween val="midCat"/>
      </c:valAx>
      <c:valAx>
        <c:axId val="82933248"/>
        <c:scaling>
          <c:orientation val="minMax"/>
          <c:max val="8"/>
          <c:min val="0"/>
        </c:scaling>
        <c:axPos val="l"/>
        <c:majorGridlines/>
        <c:numFmt formatCode="General" sourceLinked="1"/>
        <c:tickLblPos val="nextTo"/>
        <c:crossAx val="83460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7</xdr:row>
      <xdr:rowOff>28575</xdr:rowOff>
    </xdr:from>
    <xdr:to>
      <xdr:col>22</xdr:col>
      <xdr:colOff>190500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R31" sqref="R31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  <c r="P1" s="1" t="s">
        <v>84</v>
      </c>
    </row>
    <row r="2" spans="1:17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85</v>
      </c>
      <c r="Q2" t="s">
        <v>86</v>
      </c>
    </row>
    <row r="3" spans="1:17" ht="19.5" outlineLevel="1">
      <c r="A3" s="19" t="s">
        <v>2</v>
      </c>
      <c r="B3" s="18"/>
      <c r="C3" s="53" t="s">
        <v>83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1">
        <v>2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3</v>
      </c>
      <c r="Q4" s="1">
        <v>2.2999999999999998</v>
      </c>
    </row>
    <row r="5" spans="1:17" outlineLevel="1">
      <c r="A5" s="43" t="s">
        <v>54</v>
      </c>
      <c r="B5" s="43"/>
      <c r="C5" s="44">
        <v>64.650000000000006</v>
      </c>
      <c r="D5" s="20"/>
      <c r="K5"/>
      <c r="L5" s="64">
        <v>4</v>
      </c>
      <c r="M5" s="64">
        <v>49</v>
      </c>
      <c r="N5" s="64">
        <v>94</v>
      </c>
      <c r="P5" s="1">
        <v>6</v>
      </c>
      <c r="Q5" s="1">
        <v>2.6</v>
      </c>
    </row>
    <row r="6" spans="1:17" outlineLevel="1">
      <c r="A6" s="43" t="s">
        <v>53</v>
      </c>
      <c r="B6" s="43"/>
      <c r="C6" s="45">
        <v>2.1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43513</v>
      </c>
      <c r="K6"/>
      <c r="L6" s="64">
        <v>5</v>
      </c>
      <c r="M6" s="64">
        <v>50</v>
      </c>
      <c r="N6" s="64">
        <v>95</v>
      </c>
      <c r="P6" s="1">
        <v>10</v>
      </c>
      <c r="Q6" s="1">
        <v>3.2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 t="s">
        <v>80</v>
      </c>
      <c r="K7"/>
      <c r="L7" s="64">
        <v>6</v>
      </c>
      <c r="M7" s="64">
        <v>51</v>
      </c>
      <c r="N7" s="64">
        <v>96</v>
      </c>
      <c r="P7" s="1">
        <v>19</v>
      </c>
      <c r="Q7" s="1">
        <v>3.5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82</v>
      </c>
      <c r="H8" s="21" t="s">
        <v>7</v>
      </c>
      <c r="I8" s="93" t="s">
        <v>76</v>
      </c>
      <c r="J8" s="93"/>
      <c r="K8"/>
      <c r="L8" s="64">
        <v>7</v>
      </c>
      <c r="M8" s="64">
        <v>52</v>
      </c>
      <c r="N8" s="64">
        <v>97</v>
      </c>
      <c r="P8" s="1">
        <v>22</v>
      </c>
      <c r="Q8" s="1">
        <v>3.9</v>
      </c>
    </row>
    <row r="9" spans="1:17" outlineLevel="1">
      <c r="A9" s="43" t="s">
        <v>52</v>
      </c>
      <c r="B9" s="43"/>
      <c r="C9" s="44">
        <f>(C5-C6)/C7</f>
        <v>4.8115384615384622</v>
      </c>
      <c r="K9"/>
      <c r="L9" s="64">
        <v>8</v>
      </c>
      <c r="M9" s="64">
        <v>53</v>
      </c>
      <c r="N9" s="64">
        <v>98</v>
      </c>
      <c r="P9" s="1">
        <v>26</v>
      </c>
      <c r="Q9" s="1">
        <v>4.4000000000000004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80"/>
      <c r="P10" s="1">
        <v>28</v>
      </c>
      <c r="Q10" s="1">
        <v>4.6500000000000004</v>
      </c>
    </row>
    <row r="11" spans="1:17" outlineLevel="1">
      <c r="A11" s="43" t="s">
        <v>57</v>
      </c>
      <c r="B11" s="43"/>
      <c r="C11" s="47">
        <f>StackTemp</f>
        <v>270.35000000000002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1">
        <v>38</v>
      </c>
      <c r="Q11" s="1">
        <v>5.0999999999999996</v>
      </c>
    </row>
    <row r="12" spans="1:17" outlineLevel="1">
      <c r="A12" s="43" t="s">
        <v>39</v>
      </c>
      <c r="B12" s="43"/>
      <c r="C12" s="46">
        <f>F12</f>
        <v>15.1</v>
      </c>
      <c r="D12" s="20"/>
      <c r="E12" s="62">
        <v>270.35000000000002</v>
      </c>
      <c r="F12" s="67">
        <v>15.1</v>
      </c>
      <c r="G12" s="79">
        <v>412.5</v>
      </c>
      <c r="H12" s="60"/>
      <c r="I12" s="86" t="s">
        <v>81</v>
      </c>
      <c r="J12" s="2"/>
      <c r="K12"/>
      <c r="L12" s="64">
        <v>11</v>
      </c>
      <c r="M12" s="64">
        <v>56</v>
      </c>
      <c r="N12" s="64">
        <v>101</v>
      </c>
      <c r="P12" s="1">
        <v>47</v>
      </c>
      <c r="Q12" s="1">
        <v>5.2</v>
      </c>
    </row>
    <row r="13" spans="1:17">
      <c r="A13" s="43" t="s">
        <v>40</v>
      </c>
      <c r="B13" s="43"/>
      <c r="C13" s="46">
        <f>AVERAGE(ppm_CO)/10000</f>
        <v>4.1250000000000002E-2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  <c r="P13" s="1">
        <v>58</v>
      </c>
      <c r="Q13" s="1">
        <v>5.3</v>
      </c>
    </row>
    <row r="14" spans="1:17">
      <c r="A14" s="43" t="s">
        <v>59</v>
      </c>
      <c r="B14" s="43"/>
      <c r="C14" s="46">
        <f>SQRT(528/(460+StackTemp))</f>
        <v>0.85025940492196028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  <c r="P14" s="1">
        <v>72</v>
      </c>
      <c r="Q14" s="1">
        <v>5.35</v>
      </c>
    </row>
    <row r="15" spans="1:17">
      <c r="A15" s="43" t="s">
        <v>41</v>
      </c>
      <c r="B15" s="43"/>
      <c r="C15" s="48">
        <f>20.9/(20.9-_AvO2)</f>
        <v>3.6034482758620694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  <c r="P15" s="1">
        <v>86</v>
      </c>
      <c r="Q15" s="1">
        <v>5.5</v>
      </c>
    </row>
    <row r="16" spans="1:17">
      <c r="A16" s="43" t="s">
        <v>42</v>
      </c>
      <c r="B16" s="43"/>
      <c r="C16" s="46">
        <f>((WtFuel-(UnburnedFuel*(1+AvMoisture/100)))/RunLength)*(1-(AvMoisture/100))/2.2</f>
        <v>17.044090909090908</v>
      </c>
      <c r="D16" s="20"/>
      <c r="E16" s="1" t="s">
        <v>10</v>
      </c>
      <c r="G16" s="77" t="s">
        <v>72</v>
      </c>
      <c r="H16" s="71" t="s">
        <v>74</v>
      </c>
      <c r="I16" s="72"/>
      <c r="J16" s="73"/>
      <c r="L16" s="64">
        <v>15</v>
      </c>
      <c r="M16" s="64">
        <v>60</v>
      </c>
      <c r="N16" s="64">
        <v>105</v>
      </c>
      <c r="P16" s="1">
        <v>90</v>
      </c>
      <c r="Q16" s="1">
        <v>5.55</v>
      </c>
    </row>
    <row r="17" spans="1:15">
      <c r="A17" s="43" t="s">
        <v>61</v>
      </c>
      <c r="B17" s="43"/>
      <c r="C17" s="46">
        <f>(8.05+0.0035*(StackTemp-70))+(2.58+0.00114*StackTemp)</f>
        <v>11.639424000000002</v>
      </c>
      <c r="D17" s="20"/>
      <c r="E17" s="20"/>
      <c r="F17" s="20"/>
      <c r="G17" s="20"/>
      <c r="H17" s="74" t="s">
        <v>77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0.99931660359863672</v>
      </c>
      <c r="D18" s="20"/>
      <c r="E18" s="2" t="s">
        <v>11</v>
      </c>
      <c r="F18" s="2"/>
      <c r="G18" s="84">
        <v>2</v>
      </c>
      <c r="H18" s="74" t="s">
        <v>79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0.39714738580374892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12.592166198877308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4.8200000000000021E-2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98.603536010597608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75.768409801122687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1.0349901569431033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8.8144849137931036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74.710331242907174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0.98680000000000001</v>
      </c>
      <c r="C29" s="25">
        <v>1.034</v>
      </c>
      <c r="D29" s="4">
        <f t="shared" ref="D29:D34" si="1">IF(FiltDirty-FiltClean&gt;0,FiltDirty-FiltClean,0)</f>
        <v>4.720000000000002E-2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0.98850000000000005</v>
      </c>
      <c r="C30" s="25">
        <v>0.98950000000000005</v>
      </c>
      <c r="D30" s="4">
        <f t="shared" si="1"/>
        <v>1.0000000000000009E-3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1.0206</v>
      </c>
      <c r="C35" s="25">
        <v>1.0206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4.8200000000000021E-2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2019-02-22T19:58:19Z</dcterms:modified>
</cp:coreProperties>
</file>