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9" i="1"/>
  <c r="F45"/>
  <c r="D31"/>
  <c r="C8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D29"/>
  <c r="D30"/>
  <c r="D32"/>
  <c r="D33"/>
  <c r="D34"/>
  <c r="D37"/>
  <c r="C6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<sst xmlns="http://schemas.openxmlformats.org/spreadsheetml/2006/main" count="98" uniqueCount="84">
  <si>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</si>
  <si>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</si>
  <si>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</si>
  <si>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</si>
  <si>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</si>
  <si>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</si>
  <si>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</si>
  <si>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</si>
  <si>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</si>
  <si>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</si>
  <si>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</si>
  <si>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</si>
  <si>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</si>
  <si>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</si>
  <si>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</si>
  <si>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</si>
  <si>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</si>
  <si>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</si>
  <si>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</si>
  <si>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</si>
  <si>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</si>
  <si>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</si>
  <si>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</si>
  <si>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</si>
  <si>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</si>
  <si>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</si>
  <si>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</si>
  <si>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</si>
  <si>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</si>
  <si>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</si>
  <si>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</si>
  <si>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</si>
  <si>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</si>
  <si>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</si>
  <si>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</si>
  <si>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</si>
  <si>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</si>
  <si>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</si>
  <si>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</si>
  <si>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</si>
  <si>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</si>
  <si>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</si>
  <si>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</si>
  <si>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</si>
  <si>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</si>
  <si>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</si>
  <si>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</si>
  <si>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</si>
  <si>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</si>
  <si>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</si>
  <si>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</si>
  <si>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</si>
  <si>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</si>
  <si>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</si>
  <si>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</si>
  <si>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</si>
  <si>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</si>
  <si>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</si>
  <si>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</si>
  <si>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</si>
  <si>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</si>
  <si>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</si>
  <si>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</si>
  <si>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</si>
  <si>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</si>
  <si>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</si>
  <si>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</si>
  <si>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</si>
  <si>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</si>
  <si>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</si>
  <si>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</si>
  <si>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oak</t>
  </si>
  <si>
    <t>wood</t>
  </si>
  <si>
    <t>MHA</t>
  </si>
  <si>
    <t>oak horizontal 2-3-4-4</t>
  </si>
  <si>
    <t>48hrs</t>
  </si>
  <si>
    <t>dry oak, bulk weighed</t>
  </si>
  <si>
    <t>moist est 15%</t>
  </si>
  <si>
    <t>Revised Feb 3/19</t>
  </si>
  <si>
    <t>Feb 5/19</t>
  </si>
  <si>
    <t>MHA 1908</t>
  </si>
  <si>
    <t>74F</t>
  </si>
  <si>
    <t>35F</t>
  </si>
  <si>
    <t>freezing drizzle , no wind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</si>
</sst>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4"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D38" sqref="D38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78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80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v>15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v>69.25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73</v>
      </c>
      <c r="H6" s="17" t="s">
        <v>3</v>
      </c>
      <c r="I6" s="18"/>
      <c r="J6" s="61" t="s">
        <v>79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v>13</v>
      </c>
      <c r="D7" s="20"/>
      <c r="E7" s="2" t="s">
        <v>5</v>
      </c>
      <c r="F7" s="2"/>
      <c r="G7" s="62" t="s">
        <v>75</v>
      </c>
      <c r="H7" s="14" t="s">
        <v>63</v>
      </c>
      <c r="I7" s="2"/>
      <c r="J7" s="60" t="s">
        <v>82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 t="s">
        <v>81</v>
      </c>
      <c r="H8" s="21" t="s">
        <v>7</v>
      </c>
      <c r="I8" s="94" t="s">
        <v>83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(C5-C6)/C7</f>
        <v>5.1730769230769234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297.31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14.8</v>
      </c>
      <c r="D12" s="20"/>
      <c r="E12" s="62">
        <v>297.31</v>
      </c>
      <c r="F12" s="67">
        <v>14.8</v>
      </c>
      <c r="G12" s="79">
        <v>568.4</v>
      </c>
      <c r="H12" s="60"/>
      <c r="I12" s="87"/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5.6839999999999995E-2</v>
      </c>
      <c r="D13" s="20"/>
      <c r="E13" s="68"/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0.83498777198617813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3.4262295081967222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17.837121212121211</v>
      </c>
      <c r="D16" s="20"/>
      <c r="E16" s="1" t="s">
        <v>10</v>
      </c>
      <c r="G16" s="77" t="s">
        <v>72</v>
      </c>
      <c r="H16" s="71" t="s">
        <v>74</v>
      </c>
      <c r="I16" s="72"/>
      <c r="J16" s="73"/>
      <c r="L16" s="64">
        <v>15</v>
      </c>
      <c r="M16" s="64">
        <v>60</v>
      </c>
      <c r="N16" s="64">
        <v>105</v>
      </c>
    </row>
    <row r="17" spans="1:15">
      <c r="A17" s="43" t="s">
        <v>61</v>
      </c>
      <c r="B17" s="43"/>
      <c r="C17" s="46">
        <f>(8.05+0.0035*(StackTemp-70))+(2.58+0.00114*StackTemp)</f>
        <v>11.7645184</v>
      </c>
      <c r="D17" s="20"/>
      <c r="E17" s="20"/>
      <c r="F17" s="20"/>
      <c r="G17" s="20"/>
      <c r="H17" s="74" t="s">
        <v>76</v>
      </c>
      <c r="I17" s="72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1.3092765160122</v>
      </c>
      <c r="D18" s="20"/>
      <c r="E18" s="2" t="s">
        <v>11</v>
      </c>
      <c r="F18" s="2"/>
      <c r="G18" s="85">
        <v>2</v>
      </c>
      <c r="H18" s="74" t="s">
        <v>77</v>
      </c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0.36776896950351395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13.584004003049946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4.610000000000003E-2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98.32295451448428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70</v>
      </c>
    </row>
    <row r="23" spans="1:15">
      <c r="A23" s="43" t="s">
        <v>49</v>
      </c>
      <c r="B23" s="43"/>
      <c r="C23" s="46">
        <f>100-DryGasLoss-BoilWaterLoss</f>
        <v>74.651477596950059</v>
      </c>
      <c r="D23" s="20"/>
      <c r="E23" s="65">
        <v>1</v>
      </c>
      <c r="F23" s="67"/>
      <c r="G23" s="67"/>
      <c r="H23" s="79"/>
      <c r="I23" s="79"/>
      <c r="J23" s="62" t="s">
        <v>71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0</v>
      </c>
    </row>
    <row r="24" spans="1:15">
      <c r="A24" s="28" t="s">
        <v>46</v>
      </c>
      <c r="B24" s="29"/>
      <c r="C24" s="30">
        <f>(Catch/RunLength)*3.04*(DilutionFactor)/(0.4*StackTempFactor)</f>
        <v>0.9584282235546121</v>
      </c>
      <c r="D24" s="20"/>
      <c r="E24" s="65">
        <v>2</v>
      </c>
      <c r="F24" s="67"/>
      <c r="G24" s="67"/>
      <c r="H24" s="79"/>
      <c r="I24" s="79"/>
      <c r="J24" s="62" t="s">
        <v>71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11.548490295081969</v>
      </c>
      <c r="D25" s="20"/>
      <c r="E25" s="65">
        <v>3</v>
      </c>
      <c r="F25" s="67"/>
      <c r="G25" s="67"/>
      <c r="H25" s="79"/>
      <c r="I25" s="79"/>
      <c r="J25" s="62" t="s">
        <v>71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73.399538362039635</v>
      </c>
      <c r="E26" s="65">
        <v>4</v>
      </c>
      <c r="F26" s="67"/>
      <c r="G26" s="67"/>
      <c r="H26" s="79"/>
      <c r="I26" s="79"/>
      <c r="J26" s="62" t="s">
        <v>71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/>
      <c r="G27" s="67"/>
      <c r="H27" s="79"/>
      <c r="I27" s="79"/>
      <c r="J27" s="62" t="s">
        <v>71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/>
      <c r="G28" s="67"/>
      <c r="H28" s="79"/>
      <c r="I28" s="79"/>
      <c r="J28" s="62" t="s">
        <v>71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1.0194000000000001</v>
      </c>
      <c r="C29" s="25">
        <v>1.0632999999999999</v>
      </c>
      <c r="D29" s="4">
        <f t="shared" ref="D29:D34" si="1">IF(FiltDirty-FiltClean&gt;0,FiltDirty-FiltClean,0)</f>
        <v>4.3899999999999828E-2</v>
      </c>
      <c r="E29" s="65">
        <v>7</v>
      </c>
      <c r="F29" s="67"/>
      <c r="G29" s="67"/>
      <c r="H29" s="79"/>
      <c r="I29" s="79"/>
      <c r="J29" s="62" t="s">
        <v>71</v>
      </c>
      <c r="K29" s="62"/>
      <c r="L29" s="64">
        <v>28</v>
      </c>
      <c r="M29" s="64">
        <v>73</v>
      </c>
      <c r="N29" s="64">
        <v>118</v>
      </c>
      <c r="O29" s="1">
        <f t="shared" si="0"/>
        <v>0</v>
      </c>
    </row>
    <row r="30" spans="1:15">
      <c r="A30" s="11">
        <v>2</v>
      </c>
      <c r="B30" s="25">
        <v>1.0190999999999999</v>
      </c>
      <c r="C30" s="25">
        <v>1.0217000000000001</v>
      </c>
      <c r="D30" s="4">
        <f t="shared" si="1"/>
        <v>2.6000000000001577E-3</v>
      </c>
      <c r="E30" s="65">
        <v>8</v>
      </c>
      <c r="F30" s="67"/>
      <c r="G30" s="67"/>
      <c r="H30" s="79"/>
      <c r="I30" s="79"/>
      <c r="J30" s="62" t="s">
        <v>71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/>
      <c r="G31" s="67"/>
      <c r="H31" s="79"/>
      <c r="I31" s="79"/>
      <c r="J31" s="62" t="s">
        <v>71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/>
      <c r="G32" s="67"/>
      <c r="H32" s="79"/>
      <c r="I32" s="79"/>
      <c r="J32" s="62" t="s">
        <v>71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/>
      <c r="G33" s="67"/>
      <c r="H33" s="79"/>
      <c r="I33" s="79"/>
      <c r="J33" s="62" t="s">
        <v>71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/>
      <c r="G34" s="67"/>
      <c r="H34" s="79"/>
      <c r="I34" s="79"/>
      <c r="J34" s="62" t="s">
        <v>71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1.0202</v>
      </c>
      <c r="C35" s="25">
        <v>1.0206</v>
      </c>
      <c r="D35" s="4"/>
      <c r="E35" s="65">
        <v>13</v>
      </c>
      <c r="F35" s="67"/>
      <c r="G35" s="67"/>
      <c r="H35" s="79"/>
      <c r="I35" s="79"/>
      <c r="J35" s="62" t="s">
        <v>71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/>
      <c r="G36" s="67"/>
      <c r="H36" s="79"/>
      <c r="I36" s="79"/>
      <c r="J36" s="62"/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-3.9999999999995595E-4</v>
      </c>
      <c r="E37" s="65">
        <v>15</v>
      </c>
      <c r="F37" s="65"/>
      <c r="J37" s="65"/>
      <c r="L37" s="64">
        <v>36</v>
      </c>
      <c r="M37" s="64">
        <v>81</v>
      </c>
      <c r="N37" s="64">
        <v>126</v>
      </c>
      <c r="O37" s="1">
        <f t="shared" si="0"/>
        <v>0</v>
      </c>
    </row>
    <row r="38" spans="1:15">
      <c r="A38" s="39"/>
      <c r="B38" s="83" t="s">
        <v>29</v>
      </c>
      <c r="C38" s="82"/>
      <c r="D38" s="84">
        <f>SUM(D29:D34)+D37</f>
        <v>4.610000000000003E-2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0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2019-02-07T18:58:16Z</dcterms:modified>
</cp:coreProperties>
</file>