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7" i="1"/>
  <c r="C4"/>
  <c r="F45"/>
  <c r="D31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C6"/>
  <c r="C7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<sst xmlns="http://schemas.openxmlformats.org/spreadsheetml/2006/main" count="98" uniqueCount="81">
  <si>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</si>
  <si>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</si>
  <si>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</si>
  <si>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</si>
  <si>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</si>
  <si>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</si>
  <si>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</si>
  <si>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</si>
  <si>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</si>
  <si>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</si>
  <si>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</si>
  <si>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</si>
  <si>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</si>
  <si>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</si>
  <si>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</si>
  <si>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</si>
  <si>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</si>
  <si>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</si>
  <si>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</si>
  <si>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</si>
  <si>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</si>
  <si>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</si>
  <si>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</si>
  <si>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</si>
  <si>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</si>
  <si>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</si>
  <si>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</si>
  <si>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</si>
  <si>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</si>
  <si>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</si>
  <si>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</si>
  <si>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</si>
  <si>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</si>
  <si>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</si>
  <si>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</si>
  <si>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</si>
  <si>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</si>
  <si>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</si>
  <si>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</si>
  <si>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</si>
  <si>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</si>
  <si>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</si>
  <si>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</si>
  <si>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</si>
  <si>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</si>
  <si>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</si>
  <si>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</si>
  <si>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</si>
  <si>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</si>
  <si>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</si>
  <si>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</si>
  <si>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</si>
  <si>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</si>
  <si>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</si>
  <si>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</si>
  <si>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</si>
  <si>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</si>
  <si>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</si>
  <si>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</si>
  <si>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</si>
  <si>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</si>
  <si>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</si>
  <si>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</si>
  <si>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</si>
  <si>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</si>
  <si>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</si>
  <si>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</si>
  <si>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</si>
  <si>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</si>
  <si>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</si>
  <si>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</si>
  <si>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</si>
  <si>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</si>
  <si>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oak</t>
  </si>
  <si>
    <t>24hrs</t>
  </si>
  <si>
    <t>MHA</t>
  </si>
  <si>
    <t>MHA 1905</t>
  </si>
  <si>
    <t>overcast, light wind</t>
  </si>
  <si>
    <t>08.32am</t>
  </si>
  <si>
    <t>0ak horizontal 2-4-4-5</t>
  </si>
  <si>
    <t>chimney bleed open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</si>
</sst>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8" borderId="0" applyNumberFormat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  <xf numFmtId="165" fontId="13" fillId="8" borderId="6" xfId="4" applyNumberFormat="1" applyBorder="1" applyAlignment="1">
      <alignment horizontal="left"/>
    </xf>
    <xf numFmtId="165" fontId="13" fillId="8" borderId="0" xfId="4" applyNumberFormat="1" applyBorder="1" applyAlignment="1">
      <alignment horizontal="left"/>
    </xf>
  </cellXfs>
  <cellStyles count="5">
    <cellStyle name="Bad" xfId="4" builtinId="27"/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7" sqref="G17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76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AVERAGE(G23:G38)</f>
        <v>15.633333333333333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56.500000000000007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75</v>
      </c>
      <c r="H6" s="17" t="s">
        <v>3</v>
      </c>
      <c r="I6" s="18"/>
      <c r="J6" s="61">
        <v>43496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15</v>
      </c>
      <c r="D7" s="20"/>
      <c r="E7" s="2" t="s">
        <v>5</v>
      </c>
      <c r="F7" s="2"/>
      <c r="G7" s="62" t="s">
        <v>74</v>
      </c>
      <c r="H7" s="14" t="s">
        <v>63</v>
      </c>
      <c r="I7" s="2"/>
      <c r="J7" s="60">
        <v>0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190</v>
      </c>
      <c r="H8" s="21" t="s">
        <v>7</v>
      </c>
      <c r="I8" s="94" t="s">
        <v>77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3.6333333333333337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283.77999999999997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14.59</v>
      </c>
      <c r="D12" s="20"/>
      <c r="E12" s="62">
        <v>283.77999999999997</v>
      </c>
      <c r="F12" s="67">
        <v>14.59</v>
      </c>
      <c r="G12" s="79">
        <v>448</v>
      </c>
      <c r="H12" s="60"/>
      <c r="I12" s="87" t="s">
        <v>78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4.48E-2</v>
      </c>
      <c r="D13" s="20"/>
      <c r="E13" s="68" t="s">
        <v>70</v>
      </c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0.84254811867078128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3.3122028526148974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14.444595959595961</v>
      </c>
      <c r="D16" s="20"/>
      <c r="E16" s="1" t="s">
        <v>10</v>
      </c>
      <c r="G16" s="77" t="s">
        <v>73</v>
      </c>
      <c r="H16" s="71" t="s">
        <v>79</v>
      </c>
      <c r="I16" s="72"/>
      <c r="J16" s="73"/>
      <c r="L16" s="64">
        <v>15</v>
      </c>
      <c r="M16" s="64">
        <v>60</v>
      </c>
      <c r="N16" s="64">
        <v>105</v>
      </c>
    </row>
    <row r="17" spans="1:15" ht="15">
      <c r="A17" s="43" t="s">
        <v>61</v>
      </c>
      <c r="B17" s="43"/>
      <c r="C17" s="46">
        <f>(8.05+0.0035*(StackTemp-70))+(2.58+0.00114*StackTemp)</f>
        <v>11.7017392</v>
      </c>
      <c r="D17" s="20"/>
      <c r="E17" s="20"/>
      <c r="F17" s="20"/>
      <c r="G17" s="20"/>
      <c r="H17" s="95" t="s">
        <v>80</v>
      </c>
      <c r="I17" s="96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0.99759852578041519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0.41653983226368163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12.350280101721154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5.4499999999999771E-2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98.585861641955901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75.94798069827884</v>
      </c>
      <c r="D23" s="20"/>
      <c r="E23" s="65">
        <v>1</v>
      </c>
      <c r="F23" s="67">
        <v>6.8</v>
      </c>
      <c r="G23" s="67">
        <v>15.2</v>
      </c>
      <c r="H23" s="79"/>
      <c r="I23" s="79"/>
      <c r="J23" s="62" t="s">
        <v>73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103.36</v>
      </c>
    </row>
    <row r="24" spans="1:15">
      <c r="A24" s="28" t="s">
        <v>46</v>
      </c>
      <c r="B24" s="29"/>
      <c r="C24" s="30">
        <f>(Catch/RunLength)*3.04*(DilutionFactor)/(0.4*StackTempFactor)</f>
        <v>1.0855280477174734</v>
      </c>
      <c r="D24" s="20"/>
      <c r="E24" s="65">
        <v>2</v>
      </c>
      <c r="F24" s="67">
        <v>5.9</v>
      </c>
      <c r="G24" s="67"/>
      <c r="H24" s="79"/>
      <c r="I24" s="79"/>
      <c r="J24" s="62" t="s">
        <v>73</v>
      </c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5">
      <c r="A25" s="31" t="s">
        <v>47</v>
      </c>
      <c r="B25" s="32"/>
      <c r="C25" s="33">
        <f>59.3*AvCO*DilutionFactor</f>
        <v>8.7993305863708411</v>
      </c>
      <c r="D25" s="20"/>
      <c r="E25" s="65">
        <v>3</v>
      </c>
      <c r="F25" s="67">
        <v>4.8</v>
      </c>
      <c r="G25" s="67"/>
      <c r="H25" s="79"/>
      <c r="I25" s="79"/>
      <c r="J25" s="62" t="s">
        <v>73</v>
      </c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5">
      <c r="A26" s="34" t="s">
        <v>50</v>
      </c>
      <c r="B26" s="35"/>
      <c r="C26" s="36">
        <f>HTransEffic*CombustEffic/100</f>
        <v>74.873971171064554</v>
      </c>
      <c r="E26" s="65">
        <v>4</v>
      </c>
      <c r="F26" s="67">
        <v>4.7</v>
      </c>
      <c r="G26" s="67"/>
      <c r="H26" s="79"/>
      <c r="I26" s="79"/>
      <c r="J26" s="62" t="s">
        <v>73</v>
      </c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4.4000000000000004</v>
      </c>
      <c r="G27" s="67"/>
      <c r="H27" s="79"/>
      <c r="I27" s="79"/>
      <c r="J27" s="62" t="s">
        <v>73</v>
      </c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4.4000000000000004</v>
      </c>
      <c r="G28" s="67"/>
      <c r="H28" s="79"/>
      <c r="I28" s="79"/>
      <c r="J28" s="62" t="s">
        <v>73</v>
      </c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5">
      <c r="A29" s="11">
        <v>1</v>
      </c>
      <c r="B29" s="25">
        <v>1.0237000000000001</v>
      </c>
      <c r="C29" s="25">
        <v>1.0749</v>
      </c>
      <c r="D29" s="4">
        <f t="shared" ref="D29:D34" si="1">IF(FiltDirty-FiltClean&gt;0,FiltDirty-FiltClean,0)</f>
        <v>5.1199999999999912E-2</v>
      </c>
      <c r="E29" s="65">
        <v>7</v>
      </c>
      <c r="F29" s="67">
        <v>3.6</v>
      </c>
      <c r="G29" s="67">
        <v>16.399999999999999</v>
      </c>
      <c r="H29" s="79"/>
      <c r="I29" s="79"/>
      <c r="J29" s="62" t="s">
        <v>73</v>
      </c>
      <c r="K29" s="62"/>
      <c r="L29" s="64">
        <v>28</v>
      </c>
      <c r="M29" s="64">
        <v>73</v>
      </c>
      <c r="N29" s="64">
        <v>118</v>
      </c>
      <c r="O29" s="1">
        <f t="shared" si="0"/>
        <v>59.04</v>
      </c>
    </row>
    <row r="30" spans="1:15">
      <c r="A30" s="11">
        <v>2</v>
      </c>
      <c r="B30" s="25">
        <v>1.0356000000000001</v>
      </c>
      <c r="C30" s="25">
        <v>1.0335000000000001</v>
      </c>
      <c r="D30" s="4">
        <f t="shared" si="1"/>
        <v>0</v>
      </c>
      <c r="E30" s="65">
        <v>8</v>
      </c>
      <c r="F30" s="67">
        <v>3.2</v>
      </c>
      <c r="G30" s="67"/>
      <c r="H30" s="79"/>
      <c r="I30" s="79"/>
      <c r="J30" s="62" t="s">
        <v>73</v>
      </c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3.1</v>
      </c>
      <c r="G31" s="67"/>
      <c r="H31" s="79"/>
      <c r="I31" s="79"/>
      <c r="J31" s="62" t="s">
        <v>73</v>
      </c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2.9</v>
      </c>
      <c r="G32" s="67"/>
      <c r="H32" s="79"/>
      <c r="I32" s="79"/>
      <c r="J32" s="62" t="s">
        <v>73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2.6</v>
      </c>
      <c r="G33" s="67"/>
      <c r="H33" s="79"/>
      <c r="I33" s="79"/>
      <c r="J33" s="62" t="s">
        <v>73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2.2000000000000002</v>
      </c>
      <c r="G34" s="67"/>
      <c r="H34" s="79"/>
      <c r="I34" s="79"/>
      <c r="J34" s="62" t="s">
        <v>73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1.0229999999999999</v>
      </c>
      <c r="C35" s="25">
        <v>1.0197000000000001</v>
      </c>
      <c r="D35" s="4"/>
      <c r="E35" s="65">
        <v>13</v>
      </c>
      <c r="F35" s="67">
        <v>2.2000000000000002</v>
      </c>
      <c r="G35" s="67"/>
      <c r="H35" s="79"/>
      <c r="I35" s="79"/>
      <c r="J35" s="62" t="s">
        <v>73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1.9</v>
      </c>
      <c r="G36" s="67"/>
      <c r="H36" s="79"/>
      <c r="I36" s="79"/>
      <c r="J36" s="62" t="s">
        <v>73</v>
      </c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3.2999999999998586E-3</v>
      </c>
      <c r="E37" s="65">
        <v>15</v>
      </c>
      <c r="F37" s="65">
        <v>1.8</v>
      </c>
      <c r="G37" s="65">
        <v>15.3</v>
      </c>
      <c r="J37" s="65" t="s">
        <v>73</v>
      </c>
      <c r="L37" s="64">
        <v>36</v>
      </c>
      <c r="M37" s="64">
        <v>81</v>
      </c>
      <c r="N37" s="64">
        <v>126</v>
      </c>
      <c r="O37" s="1">
        <f t="shared" si="0"/>
        <v>27.540000000000003</v>
      </c>
    </row>
    <row r="38" spans="1:15">
      <c r="A38" s="39"/>
      <c r="B38" s="83" t="s">
        <v>29</v>
      </c>
      <c r="C38" s="82"/>
      <c r="D38" s="84">
        <f>SUM(D29:D34)+D37</f>
        <v>5.4499999999999771E-2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SUM(F23:F37)</f>
        <v>54.500000000000007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2019-02-01T19:43:01Z</dcterms:modified>
</cp:coreProperties>
</file>