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<sst xmlns="http://schemas.openxmlformats.org/spreadsheetml/2006/main" count="98" uniqueCount="83">
  <si>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</si>
  <si>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</si>
  <si>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</si>
  <si>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</si>
  <si>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</si>
  <si>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</si>
  <si>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</si>
  <si>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</si>
  <si>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</si>
  <si>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</si>
  <si>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</si>
  <si>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</si>
  <si>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</si>
  <si>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</si>
  <si>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</si>
  <si>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</si>
  <si>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</si>
  <si>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</si>
  <si>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</si>
  <si>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</si>
  <si>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</si>
  <si>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</si>
  <si>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</si>
  <si>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</si>
  <si>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</si>
  <si>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</si>
  <si>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</si>
  <si>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</si>
  <si>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</si>
  <si>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</si>
  <si>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</si>
  <si>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</si>
  <si>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</si>
  <si>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</si>
  <si>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</si>
  <si>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</si>
  <si>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</si>
  <si>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</si>
  <si>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</si>
  <si>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</si>
  <si>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</si>
  <si>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</si>
  <si>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</si>
  <si>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</si>
  <si>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</si>
  <si>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</si>
  <si>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</si>
  <si>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</si>
  <si>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</si>
  <si>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</si>
  <si>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</si>
  <si>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</si>
  <si>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</si>
  <si>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</si>
  <si>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</si>
  <si>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</si>
  <si>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</si>
  <si>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</si>
  <si>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</si>
  <si>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</si>
  <si>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</si>
  <si>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</si>
  <si>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</si>
  <si>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</si>
  <si>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</si>
  <si>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</si>
  <si>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</si>
  <si>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</si>
  <si>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</si>
  <si>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</si>
  <si>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</si>
  <si>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</si>
  <si>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oak</t>
  </si>
  <si>
    <t>wood</t>
  </si>
  <si>
    <t>MHA</t>
  </si>
  <si>
    <t>MHA 1820</t>
  </si>
  <si>
    <t>clear, still</t>
  </si>
  <si>
    <t>22hrs</t>
  </si>
  <si>
    <t>08.35am</t>
  </si>
  <si>
    <t>oak horizontal 2-3-4</t>
  </si>
  <si>
    <t>ASTM spec</t>
  </si>
  <si>
    <t>chimney bleed open</t>
  </si>
  <si>
    <t>Horiba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</si>
</sst>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X29" sqref="X29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21.476859504132232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60.5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3</v>
      </c>
      <c r="D6" s="20"/>
      <c r="E6" s="17" t="s">
        <v>30</v>
      </c>
      <c r="F6" s="18"/>
      <c r="G6" s="63" t="s">
        <v>74</v>
      </c>
      <c r="H6" s="17" t="s">
        <v>3</v>
      </c>
      <c r="I6" s="18"/>
      <c r="J6" s="61">
        <v>43145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9</v>
      </c>
      <c r="D7" s="20"/>
      <c r="E7" s="2" t="s">
        <v>5</v>
      </c>
      <c r="F7" s="2"/>
      <c r="G7" s="62" t="s">
        <v>77</v>
      </c>
      <c r="H7" s="14" t="s">
        <v>63</v>
      </c>
      <c r="I7" s="2"/>
      <c r="J7" s="60">
        <v>21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230</v>
      </c>
      <c r="H8" s="21" t="s">
        <v>7</v>
      </c>
      <c r="I8" s="94" t="s">
        <v>76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6.3888888888888893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240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15.34</v>
      </c>
      <c r="D12" s="20"/>
      <c r="E12" s="62">
        <v>240</v>
      </c>
      <c r="F12" s="67">
        <v>15.34</v>
      </c>
      <c r="G12" s="79">
        <v>668.9</v>
      </c>
      <c r="H12" s="60"/>
      <c r="I12" s="87" t="s">
        <v>78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6.6889999999999991E-2</v>
      </c>
      <c r="D13" s="20"/>
      <c r="E13" s="68"/>
      <c r="F13" s="69"/>
      <c r="G13" s="69" t="s">
        <v>82</v>
      </c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0.86849623734689507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3.7589928057553963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14.395909090909091</v>
      </c>
      <c r="D16" s="20"/>
      <c r="E16" s="1" t="s">
        <v>10</v>
      </c>
      <c r="G16" s="77" t="s">
        <v>73</v>
      </c>
      <c r="H16" s="71" t="s">
        <v>79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11.498600000000001</v>
      </c>
      <c r="D17" s="20"/>
      <c r="E17" s="20"/>
      <c r="F17" s="20"/>
      <c r="G17" s="20"/>
      <c r="H17" s="74" t="s">
        <v>80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1.6904158193387151</v>
      </c>
      <c r="D18" s="20"/>
      <c r="E18" s="2" t="s">
        <v>11</v>
      </c>
      <c r="F18" s="2"/>
      <c r="G18" s="85">
        <v>3</v>
      </c>
      <c r="H18" s="74" t="s">
        <v>81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0.30545553570492479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11.145850761251467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3.630000000000011E-2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98.004128644956367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77.355549238748537</v>
      </c>
      <c r="D23" s="20"/>
      <c r="E23" s="65">
        <v>1</v>
      </c>
      <c r="F23" s="67">
        <v>12.4</v>
      </c>
      <c r="G23" s="67">
        <v>27.6</v>
      </c>
      <c r="H23" s="79">
        <v>16</v>
      </c>
      <c r="I23" s="79"/>
      <c r="J23" s="62" t="s">
        <v>72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342.24</v>
      </c>
    </row>
    <row r="24" spans="1:15">
      <c r="A24" s="28" t="s">
        <v>46</v>
      </c>
      <c r="B24" s="29"/>
      <c r="C24" s="30">
        <f>(Catch/RunLength)*3.04*(DilutionFactor)/(0.4*StackTempFactor)</f>
        <v>0.79603563850374348</v>
      </c>
      <c r="D24" s="20"/>
      <c r="E24" s="65">
        <v>2</v>
      </c>
      <c r="F24" s="67">
        <v>10.8</v>
      </c>
      <c r="G24" s="67">
        <v>23.1</v>
      </c>
      <c r="H24" s="79">
        <v>16</v>
      </c>
      <c r="I24" s="79"/>
      <c r="J24" s="62" t="s">
        <v>72</v>
      </c>
      <c r="K24" s="62"/>
      <c r="L24" s="64">
        <v>23</v>
      </c>
      <c r="M24" s="64">
        <v>68</v>
      </c>
      <c r="N24" s="64">
        <v>113</v>
      </c>
      <c r="O24" s="1">
        <f t="shared" si="0"/>
        <v>249.48000000000002</v>
      </c>
    </row>
    <row r="25" spans="1:15">
      <c r="A25" s="31" t="s">
        <v>47</v>
      </c>
      <c r="B25" s="32"/>
      <c r="C25" s="33">
        <f>59.3*AvCO*DilutionFactor</f>
        <v>14.910334406474819</v>
      </c>
      <c r="D25" s="20"/>
      <c r="E25" s="65">
        <v>3</v>
      </c>
      <c r="F25" s="67">
        <v>9.6999999999999993</v>
      </c>
      <c r="G25" s="67">
        <v>19.600000000000001</v>
      </c>
      <c r="H25" s="79">
        <v>16</v>
      </c>
      <c r="I25" s="79"/>
      <c r="J25" s="62" t="s">
        <v>72</v>
      </c>
      <c r="K25" s="62"/>
      <c r="L25" s="64">
        <v>24</v>
      </c>
      <c r="M25" s="64">
        <v>69</v>
      </c>
      <c r="N25" s="64">
        <v>114</v>
      </c>
      <c r="O25" s="1">
        <f t="shared" si="0"/>
        <v>190.12</v>
      </c>
    </row>
    <row r="26" spans="1:15">
      <c r="A26" s="34" t="s">
        <v>50</v>
      </c>
      <c r="B26" s="35"/>
      <c r="C26" s="36">
        <f>HTransEffic*CombustEffic/100</f>
        <v>75.811631989955686</v>
      </c>
      <c r="E26" s="65">
        <v>4</v>
      </c>
      <c r="F26" s="67">
        <v>9.1</v>
      </c>
      <c r="G26" s="67">
        <v>20.2</v>
      </c>
      <c r="H26" s="79">
        <v>16</v>
      </c>
      <c r="I26" s="79"/>
      <c r="J26" s="62" t="s">
        <v>72</v>
      </c>
      <c r="K26" s="62"/>
      <c r="L26" s="64">
        <v>25</v>
      </c>
      <c r="M26" s="64">
        <v>70</v>
      </c>
      <c r="N26" s="64">
        <v>115</v>
      </c>
      <c r="O26" s="1">
        <f t="shared" si="0"/>
        <v>183.82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8.1999999999999993</v>
      </c>
      <c r="G27" s="67">
        <v>17.899999999999999</v>
      </c>
      <c r="H27" s="79">
        <v>16</v>
      </c>
      <c r="I27" s="79"/>
      <c r="J27" s="62" t="s">
        <v>72</v>
      </c>
      <c r="K27" s="62"/>
      <c r="L27" s="64">
        <v>26</v>
      </c>
      <c r="M27" s="64">
        <v>71</v>
      </c>
      <c r="N27" s="64">
        <v>116</v>
      </c>
      <c r="O27" s="1">
        <f t="shared" si="0"/>
        <v>146.77999999999997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2</v>
      </c>
      <c r="G28" s="67">
        <v>22.6</v>
      </c>
      <c r="H28" s="79">
        <v>16</v>
      </c>
      <c r="I28" s="79"/>
      <c r="J28" s="62" t="s">
        <v>72</v>
      </c>
      <c r="K28" s="62"/>
      <c r="L28" s="64">
        <v>27</v>
      </c>
      <c r="M28" s="64">
        <v>72</v>
      </c>
      <c r="N28" s="64">
        <v>117</v>
      </c>
      <c r="O28" s="1">
        <f t="shared" si="0"/>
        <v>45.2</v>
      </c>
    </row>
    <row r="29" spans="1:15">
      <c r="A29" s="11">
        <v>1</v>
      </c>
      <c r="B29" s="25">
        <v>0.99619999999999997</v>
      </c>
      <c r="C29" s="25">
        <v>1.0321</v>
      </c>
      <c r="D29" s="4">
        <f t="shared" ref="D29:D34" si="1">IF(FiltDirty-FiltClean&gt;0,FiltDirty-FiltClean,0)</f>
        <v>3.5900000000000043E-2</v>
      </c>
      <c r="E29" s="65">
        <v>7</v>
      </c>
      <c r="F29" s="67">
        <v>2</v>
      </c>
      <c r="G29" s="67">
        <v>17.5</v>
      </c>
      <c r="H29" s="79">
        <v>16</v>
      </c>
      <c r="I29" s="79"/>
      <c r="J29" s="62" t="s">
        <v>72</v>
      </c>
      <c r="K29" s="62"/>
      <c r="L29" s="64">
        <v>28</v>
      </c>
      <c r="M29" s="64">
        <v>73</v>
      </c>
      <c r="N29" s="64">
        <v>118</v>
      </c>
      <c r="O29" s="1">
        <f t="shared" si="0"/>
        <v>35</v>
      </c>
    </row>
    <row r="30" spans="1:15">
      <c r="A30" s="11">
        <v>2</v>
      </c>
      <c r="B30" s="25">
        <v>0.99539999999999995</v>
      </c>
      <c r="C30" s="25">
        <v>0.99580000000000002</v>
      </c>
      <c r="D30" s="4">
        <f t="shared" si="1"/>
        <v>4.0000000000006697E-4</v>
      </c>
      <c r="E30" s="65">
        <v>8</v>
      </c>
      <c r="F30" s="67">
        <v>1.8</v>
      </c>
      <c r="G30" s="67">
        <v>19.7</v>
      </c>
      <c r="H30" s="79">
        <v>16</v>
      </c>
      <c r="I30" s="79"/>
      <c r="J30" s="62" t="s">
        <v>72</v>
      </c>
      <c r="K30" s="62"/>
      <c r="L30" s="64">
        <v>29</v>
      </c>
      <c r="M30" s="64">
        <v>74</v>
      </c>
      <c r="N30" s="64">
        <v>119</v>
      </c>
      <c r="O30" s="1">
        <f t="shared" si="0"/>
        <v>35.46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1.5</v>
      </c>
      <c r="G31" s="67">
        <v>16.5</v>
      </c>
      <c r="H31" s="79">
        <v>16</v>
      </c>
      <c r="I31" s="79"/>
      <c r="J31" s="62" t="s">
        <v>72</v>
      </c>
      <c r="K31" s="62"/>
      <c r="L31" s="64">
        <v>30</v>
      </c>
      <c r="M31" s="64">
        <v>75</v>
      </c>
      <c r="N31" s="64">
        <v>120</v>
      </c>
      <c r="O31" s="1">
        <f t="shared" si="0"/>
        <v>24.75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 t="s">
        <v>72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 t="s">
        <v>72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 t="s">
        <v>72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1.0169999999999999</v>
      </c>
      <c r="C35" s="25">
        <v>1.0169999999999999</v>
      </c>
      <c r="D35" s="4"/>
      <c r="E35" s="65">
        <v>13</v>
      </c>
      <c r="F35" s="67"/>
      <c r="G35" s="67"/>
      <c r="H35" s="79"/>
      <c r="I35" s="79"/>
      <c r="J35" s="62" t="s">
        <v>72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 t="s">
        <v>72</v>
      </c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0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3.630000000000011E-2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57.5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2018-02-14T16:47:12Z</dcterms:modified>
</cp:coreProperties>
</file>