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F45" i="1"/>
  <c r="D31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<sst xmlns="http://schemas.openxmlformats.org/spreadsheetml/2006/main" count="103" uniqueCount="82">
  <si>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</si>
  <si>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</si>
  <si>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</si>
  <si>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</si>
  <si>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</si>
  <si>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</si>
  <si>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</si>
  <si>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</si>
  <si>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</si>
  <si>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</si>
  <si>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</si>
  <si>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</si>
  <si>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</si>
  <si>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</si>
  <si>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</si>
  <si>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</si>
  <si>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</si>
  <si>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</si>
  <si>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</si>
  <si>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</si>
  <si>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</si>
  <si>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</si>
  <si>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</si>
  <si>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</si>
  <si>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</si>
  <si>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</si>
  <si>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</si>
  <si>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</si>
  <si>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</si>
  <si>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</si>
  <si>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</si>
  <si>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</si>
  <si>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</si>
  <si>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</si>
  <si>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</si>
  <si>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</si>
  <si>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</si>
  <si>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</si>
  <si>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</si>
  <si>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</si>
  <si>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</si>
  <si>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</si>
  <si>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</si>
  <si>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</si>
  <si>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</si>
  <si>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</si>
  <si>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</si>
  <si>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</si>
  <si>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</si>
  <si>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</si>
  <si>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</si>
  <si>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</si>
  <si>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</si>
  <si>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</si>
  <si>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</si>
  <si>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</si>
  <si>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</si>
  <si>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</si>
  <si>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</si>
  <si>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</si>
  <si>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</si>
  <si>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</si>
  <si>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</si>
  <si>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</si>
  <si>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</si>
  <si>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</si>
  <si>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</si>
  <si>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</si>
  <si>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</si>
  <si>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</si>
  <si>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</si>
  <si>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</si>
  <si>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</si>
  <si>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MHA</t>
  </si>
  <si>
    <t>Revised Feb 18/16</t>
  </si>
  <si>
    <t>MHA1629</t>
  </si>
  <si>
    <t>22hrs</t>
  </si>
  <si>
    <t>cloudy, light rain</t>
  </si>
  <si>
    <t>08:28am</t>
  </si>
  <si>
    <t>MHA mod, 25% air restriction</t>
  </si>
  <si>
    <t>baffle, open supports, chimney extension</t>
  </si>
  <si>
    <t>20 small pieces, all oak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</si>
</sst>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E12" sqref="E12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74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75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20.566825396825397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73</v>
      </c>
      <c r="H6" s="17" t="s">
        <v>3</v>
      </c>
      <c r="I6" s="18"/>
      <c r="J6" s="53">
        <v>42444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20</v>
      </c>
      <c r="D7" s="20"/>
      <c r="E7" s="2" t="s">
        <v>5</v>
      </c>
      <c r="F7" s="2"/>
      <c r="G7" s="54" t="s">
        <v>76</v>
      </c>
      <c r="H7" s="14" t="s">
        <v>63</v>
      </c>
      <c r="I7" s="2"/>
      <c r="J7" s="52">
        <v>35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198</v>
      </c>
      <c r="H8" s="21" t="s">
        <v>7</v>
      </c>
      <c r="I8" s="95" t="s">
        <v>77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3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323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14.38</v>
      </c>
      <c r="D12" s="20"/>
      <c r="E12" s="54">
        <v>323</v>
      </c>
      <c r="F12" s="59">
        <v>14.38</v>
      </c>
      <c r="G12" s="71">
        <v>507.3</v>
      </c>
      <c r="H12" s="52"/>
      <c r="I12" s="79" t="s">
        <v>78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5.0730000000000004E-2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0.82117568273525299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3.2055214723926388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15.16451515151515</v>
      </c>
      <c r="D16" s="20"/>
      <c r="E16" s="1" t="s">
        <v>10</v>
      </c>
      <c r="G16" s="69" t="s">
        <v>72</v>
      </c>
      <c r="H16" s="63" t="s">
        <v>79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11.88372</v>
      </c>
      <c r="D17" s="20"/>
      <c r="E17" s="20"/>
      <c r="F17" s="20"/>
      <c r="G17" s="20"/>
      <c r="H17" s="66" t="s">
        <v>80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1.0932623965169783</v>
      </c>
      <c r="D18" s="20"/>
      <c r="E18" s="2" t="s">
        <v>11</v>
      </c>
      <c r="F18" s="2"/>
      <c r="G18" s="77">
        <v>3</v>
      </c>
      <c r="H18" s="66" t="s">
        <v>81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0.19808014230151416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14.145295334569841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2.6100000000000234E-2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98.708657461181502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73.970984665430166</v>
      </c>
      <c r="D23" s="20"/>
      <c r="E23" s="57">
        <v>1</v>
      </c>
      <c r="F23" s="59">
        <v>5.3</v>
      </c>
      <c r="G23" s="59">
        <v>20.8</v>
      </c>
      <c r="H23" s="71"/>
      <c r="I23" s="71"/>
      <c r="J23" s="54" t="s">
        <v>71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110.24</v>
      </c>
    </row>
    <row r="24" spans="1:15">
      <c r="A24" s="28" t="s">
        <v>46</v>
      </c>
      <c r="B24" s="29"/>
      <c r="C24" s="30">
        <f>(Catch/RunLength)*3.04*(DilutionFactor)/(0.4*StackTempFactor)</f>
        <v>0.51620885569485508</v>
      </c>
      <c r="D24" s="20"/>
      <c r="E24" s="57">
        <v>2</v>
      </c>
      <c r="F24" s="59">
        <v>4.4000000000000004</v>
      </c>
      <c r="G24" s="59">
        <v>23.5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103.4</v>
      </c>
    </row>
    <row r="25" spans="1:15">
      <c r="A25" s="31" t="s">
        <v>47</v>
      </c>
      <c r="B25" s="32"/>
      <c r="C25" s="33">
        <f>59.3*AvCO*DilutionFactor</f>
        <v>9.6431349846625789</v>
      </c>
      <c r="D25" s="20"/>
      <c r="E25" s="57">
        <v>3</v>
      </c>
      <c r="F25" s="59">
        <v>4</v>
      </c>
      <c r="G25" s="59">
        <v>19.5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78</v>
      </c>
    </row>
    <row r="26" spans="1:15">
      <c r="A26" s="34" t="s">
        <v>50</v>
      </c>
      <c r="B26" s="35"/>
      <c r="C26" s="36">
        <f>HTransEffic*CombustEffic/100</f>
        <v>73.015765874062552</v>
      </c>
      <c r="E26" s="57">
        <v>4</v>
      </c>
      <c r="F26" s="59">
        <v>3.5</v>
      </c>
      <c r="G26" s="59">
        <v>24.5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85.75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3.4</v>
      </c>
      <c r="G27" s="59">
        <v>23.3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79.22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3.3</v>
      </c>
      <c r="G28" s="59">
        <v>19.7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65.009999999999991</v>
      </c>
    </row>
    <row r="29" spans="1:15">
      <c r="A29" s="11">
        <v>1</v>
      </c>
      <c r="B29" s="25">
        <v>1.0228999999999999</v>
      </c>
      <c r="C29" s="25">
        <v>1.0481</v>
      </c>
      <c r="D29" s="4">
        <f t="shared" ref="D29:D34" si="1">IF(FiltDirty-FiltClean&gt;0,FiltDirty-FiltClean,0)</f>
        <v>2.5200000000000111E-2</v>
      </c>
      <c r="E29" s="57">
        <v>7</v>
      </c>
      <c r="F29" s="59">
        <v>3.2</v>
      </c>
      <c r="G29" s="59">
        <v>20.399999999999999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65.28</v>
      </c>
    </row>
    <row r="30" spans="1:15">
      <c r="A30" s="11">
        <v>2</v>
      </c>
      <c r="B30" s="25">
        <v>1.0230999999999999</v>
      </c>
      <c r="C30" s="25">
        <v>1.0239</v>
      </c>
      <c r="D30" s="4">
        <f t="shared" si="1"/>
        <v>8.0000000000013394E-4</v>
      </c>
      <c r="E30" s="57">
        <v>8</v>
      </c>
      <c r="F30" s="59">
        <v>3.2</v>
      </c>
      <c r="G30" s="59">
        <v>17.2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55.04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3.2</v>
      </c>
      <c r="G31" s="59">
        <v>23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73.600000000000009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2.9</v>
      </c>
      <c r="G32" s="59">
        <v>20.6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59.74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>
        <v>2.8</v>
      </c>
      <c r="G33" s="59">
        <v>19.899999999999999</v>
      </c>
      <c r="H33" s="71"/>
      <c r="I33" s="71"/>
      <c r="J33" s="54" t="s">
        <v>71</v>
      </c>
      <c r="K33" s="54"/>
      <c r="L33" s="56">
        <v>32</v>
      </c>
      <c r="M33" s="56">
        <v>77</v>
      </c>
      <c r="N33" s="56">
        <v>122</v>
      </c>
      <c r="O33" s="1">
        <f t="shared" si="0"/>
        <v>55.719999999999992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>
        <v>2.7</v>
      </c>
      <c r="G34" s="59">
        <v>20.2</v>
      </c>
      <c r="H34" s="71"/>
      <c r="I34" s="71"/>
      <c r="J34" s="54" t="s">
        <v>71</v>
      </c>
      <c r="K34" s="54"/>
      <c r="L34" s="56">
        <v>33</v>
      </c>
      <c r="M34" s="56">
        <v>78</v>
      </c>
      <c r="N34" s="56">
        <v>123</v>
      </c>
      <c r="O34" s="1">
        <f t="shared" si="0"/>
        <v>54.54</v>
      </c>
    </row>
    <row r="35" spans="1:15">
      <c r="A35" s="12" t="s">
        <v>26</v>
      </c>
      <c r="B35" s="25">
        <v>1.0145</v>
      </c>
      <c r="C35" s="25">
        <v>1.0144</v>
      </c>
      <c r="D35" s="4"/>
      <c r="E35" s="57">
        <v>13</v>
      </c>
      <c r="F35" s="59">
        <v>2.6</v>
      </c>
      <c r="G35" s="59">
        <v>19.600000000000001</v>
      </c>
      <c r="H35" s="71"/>
      <c r="I35" s="71"/>
      <c r="J35" s="54" t="s">
        <v>71</v>
      </c>
      <c r="K35" s="54"/>
      <c r="L35" s="56">
        <v>34</v>
      </c>
      <c r="M35" s="56">
        <v>79</v>
      </c>
      <c r="N35" s="56">
        <v>124</v>
      </c>
      <c r="O35" s="1">
        <f t="shared" si="0"/>
        <v>50.960000000000008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>
        <v>2.5</v>
      </c>
      <c r="G36" s="59">
        <v>19.3</v>
      </c>
      <c r="H36" s="71"/>
      <c r="I36" s="71"/>
      <c r="J36" s="54" t="s">
        <v>71</v>
      </c>
      <c r="K36" s="54"/>
      <c r="L36" s="56">
        <v>35</v>
      </c>
      <c r="M36" s="56">
        <v>80</v>
      </c>
      <c r="N36" s="56">
        <v>125</v>
      </c>
      <c r="O36" s="1">
        <f t="shared" si="0"/>
        <v>48.25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9.9999999999988987E-5</v>
      </c>
      <c r="E37" s="57">
        <v>15</v>
      </c>
      <c r="F37" s="1">
        <v>2.4</v>
      </c>
      <c r="G37" s="1">
        <v>20.6</v>
      </c>
      <c r="J37" s="1" t="s">
        <v>71</v>
      </c>
      <c r="L37" s="56">
        <v>36</v>
      </c>
      <c r="M37" s="56">
        <v>81</v>
      </c>
      <c r="N37" s="56">
        <v>126</v>
      </c>
      <c r="O37" s="1">
        <f t="shared" si="0"/>
        <v>49.440000000000005</v>
      </c>
    </row>
    <row r="38" spans="1:15">
      <c r="A38" s="39"/>
      <c r="B38" s="75" t="s">
        <v>29</v>
      </c>
      <c r="C38" s="74"/>
      <c r="D38" s="76">
        <f>SUM(D29:D34)+D37</f>
        <v>2.6100000000000234E-2</v>
      </c>
      <c r="E38" s="57">
        <v>16</v>
      </c>
      <c r="F38" s="1">
        <v>2.2999999999999998</v>
      </c>
      <c r="G38" s="1">
        <v>21.1</v>
      </c>
      <c r="J38" s="1" t="s">
        <v>71</v>
      </c>
      <c r="L38" s="56">
        <v>37</v>
      </c>
      <c r="M38" s="56">
        <v>82</v>
      </c>
      <c r="N38" s="56">
        <v>127</v>
      </c>
      <c r="O38" s="1">
        <f t="shared" si="0"/>
        <v>48.53</v>
      </c>
    </row>
    <row r="39" spans="1:15">
      <c r="A39" s="40"/>
      <c r="B39" s="3"/>
      <c r="C39" s="3"/>
      <c r="D39" s="41"/>
      <c r="E39" s="57">
        <v>17</v>
      </c>
      <c r="F39" s="1">
        <v>2.2000000000000002</v>
      </c>
      <c r="G39" s="1">
        <v>19.100000000000001</v>
      </c>
      <c r="J39" s="1" t="s">
        <v>71</v>
      </c>
      <c r="L39" s="56">
        <v>38</v>
      </c>
      <c r="M39" s="56">
        <v>83</v>
      </c>
      <c r="N39" s="56">
        <v>128</v>
      </c>
      <c r="O39" s="1">
        <f t="shared" si="0"/>
        <v>42.02</v>
      </c>
    </row>
    <row r="40" spans="1:15">
      <c r="A40" s="42"/>
      <c r="B40" s="42"/>
      <c r="C40" s="42"/>
      <c r="D40" s="42"/>
      <c r="E40" s="57">
        <v>18</v>
      </c>
      <c r="F40" s="59">
        <v>2.1</v>
      </c>
      <c r="G40" s="59">
        <v>20.7</v>
      </c>
      <c r="H40" s="71"/>
      <c r="I40" s="71"/>
      <c r="J40" s="54" t="s">
        <v>71</v>
      </c>
      <c r="K40" s="54"/>
      <c r="L40" s="56">
        <v>39</v>
      </c>
      <c r="M40" s="56">
        <v>84</v>
      </c>
      <c r="N40" s="56">
        <v>129</v>
      </c>
      <c r="O40" s="1">
        <f t="shared" si="0"/>
        <v>43.47</v>
      </c>
    </row>
    <row r="41" spans="1:15">
      <c r="A41" s="42"/>
      <c r="B41" s="42"/>
      <c r="C41" s="42"/>
      <c r="D41" s="42"/>
      <c r="E41" s="57">
        <v>19</v>
      </c>
      <c r="F41" s="59">
        <v>2</v>
      </c>
      <c r="G41" s="59">
        <v>19.899999999999999</v>
      </c>
      <c r="H41" s="71"/>
      <c r="I41" s="71"/>
      <c r="J41" s="54" t="s">
        <v>71</v>
      </c>
      <c r="K41" s="54"/>
      <c r="L41" s="56">
        <v>40</v>
      </c>
      <c r="M41" s="56">
        <v>85</v>
      </c>
      <c r="N41" s="56">
        <v>130</v>
      </c>
      <c r="O41" s="1">
        <f t="shared" si="0"/>
        <v>39.799999999999997</v>
      </c>
    </row>
    <row r="42" spans="1:15">
      <c r="A42" s="42"/>
      <c r="B42" s="42"/>
      <c r="C42" s="42"/>
      <c r="D42" s="42"/>
      <c r="E42" s="57">
        <v>20</v>
      </c>
      <c r="F42" s="59">
        <v>2</v>
      </c>
      <c r="G42" s="59">
        <v>20.6</v>
      </c>
      <c r="H42" s="71"/>
      <c r="I42" s="71"/>
      <c r="J42" s="54" t="s">
        <v>71</v>
      </c>
      <c r="K42" s="54"/>
      <c r="L42" s="56">
        <v>41</v>
      </c>
      <c r="M42" s="56">
        <v>86</v>
      </c>
      <c r="N42" s="56">
        <v>131</v>
      </c>
      <c r="O42" s="1">
        <f t="shared" si="0"/>
        <v>41.2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SUM(F23:F42)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2016-03-16T14:35:04Z</dcterms:modified>
</cp:coreProperties>
</file>