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<sst xmlns="http://schemas.openxmlformats.org/spreadsheetml/2006/main" count="109" uniqueCount="81">
  <si>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</si>
  <si>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</si>
  <si>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</si>
  <si>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</si>
  <si>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</si>
  <si>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</si>
  <si>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</si>
  <si>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</si>
  <si>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</si>
  <si>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</si>
  <si>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</si>
  <si>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</si>
  <si>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</si>
  <si>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</si>
  <si>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</si>
  <si>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</si>
  <si>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</si>
  <si>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</si>
  <si>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</si>
  <si>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</si>
  <si>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</si>
  <si>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</si>
  <si>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</si>
  <si>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</si>
  <si>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</si>
  <si>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</si>
  <si>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</si>
  <si>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</si>
  <si>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</si>
  <si>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</si>
  <si>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</si>
  <si>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</si>
  <si>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</si>
  <si>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</si>
  <si>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</si>
  <si>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</si>
  <si>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</si>
  <si>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</si>
  <si>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</si>
  <si>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</si>
  <si>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</si>
  <si>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</si>
  <si>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</si>
  <si>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</si>
  <si>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</si>
  <si>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</si>
  <si>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</si>
  <si>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</si>
  <si>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</si>
  <si>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</si>
  <si>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</si>
  <si>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</si>
  <si>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</si>
  <si>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</si>
  <si>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</si>
  <si>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</si>
  <si>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</si>
  <si>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</si>
  <si>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</si>
  <si>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</si>
  <si>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</si>
  <si>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</si>
  <si>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</si>
  <si>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</si>
  <si>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</si>
  <si>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</si>
  <si>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</si>
  <si>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</si>
  <si>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</si>
  <si>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</si>
  <si>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</si>
  <si>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</si>
  <si>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</si>
  <si>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</si>
  <si>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ASTM crib see photo</t>
  </si>
  <si>
    <t>Revised Jan 26/14</t>
  </si>
  <si>
    <t>tamarack</t>
  </si>
  <si>
    <t>1.5x3.5</t>
  </si>
  <si>
    <t>3.5x3.5</t>
  </si>
  <si>
    <t>HK-M15</t>
  </si>
  <si>
    <t>18F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</si>
</sst>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I8" sqref="I8:J8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9.42187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70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69</v>
      </c>
      <c r="M1" s="18"/>
      <c r="N1" s="52"/>
    </row>
    <row r="2" spans="1:17" ht="12.75" outlineLevel="1">
      <c r="A2" s="1" t="s">
        <v>75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79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(SUM(scratch1)+WtKindl*20)/WtFuel</f>
        <v>15.431053970048037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35.39</v>
      </c>
      <c r="D5" s="20">
        <v>57</v>
      </c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3.75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41674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14</v>
      </c>
      <c r="D7" s="20"/>
      <c r="E7" s="2" t="s">
        <v>5</v>
      </c>
      <c r="F7" s="2"/>
      <c r="G7" s="62">
        <v>24</v>
      </c>
      <c r="H7" s="14" t="s">
        <v>65</v>
      </c>
      <c r="I7" s="2"/>
      <c r="J7" s="60" t="s">
        <v>80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>
        <f>(AVERAGE(Length)+SUM(Circumf))/(WtFuel-WtKindl)</f>
        <v>3.2796849168530584</v>
      </c>
      <c r="D8" s="20"/>
      <c r="E8" s="1" t="s">
        <v>71</v>
      </c>
      <c r="G8" s="62"/>
      <c r="H8" s="21" t="s">
        <v>7</v>
      </c>
      <c r="I8" s="94"/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2.26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68">
        <v>2</v>
      </c>
      <c r="D10" s="20"/>
      <c r="E10" s="88" t="s">
        <v>68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247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15.78</v>
      </c>
      <c r="D12" s="20"/>
      <c r="E12" s="62">
        <v>247</v>
      </c>
      <c r="F12" s="68">
        <v>15.78</v>
      </c>
      <c r="G12" s="80">
        <v>1873</v>
      </c>
      <c r="H12" s="60"/>
      <c r="I12" s="63">
        <v>0.47152777777777777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0.1873</v>
      </c>
      <c r="D13" s="20"/>
      <c r="E13" s="69" t="s">
        <v>72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0.8641860557176023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4.08203125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6.802034090909091</v>
      </c>
      <c r="D16" s="20"/>
      <c r="E16" s="1" t="s">
        <v>11</v>
      </c>
      <c r="G16" s="78" t="s">
        <v>76</v>
      </c>
      <c r="H16" s="72" t="s">
        <v>74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11.531080000000001</v>
      </c>
      <c r="D17" s="20"/>
      <c r="E17" s="20"/>
      <c r="F17" s="20"/>
      <c r="G17" s="20"/>
      <c r="H17" s="75"/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5.140140147506359</v>
      </c>
      <c r="D18" s="20"/>
      <c r="E18" s="2" t="s">
        <v>12</v>
      </c>
      <c r="F18" s="2"/>
      <c r="G18" s="86">
        <v>3.75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0.5833800405847002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12.602084847383722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0.08469999999999989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50</v>
      </c>
      <c r="B22" s="43"/>
      <c r="C22" s="46">
        <f>100-COLoss-HCLoss</f>
        <v>94.27647981190894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  <c r="O22" s="1" t="s">
        <v>73</v>
      </c>
    </row>
    <row r="23" spans="1:15" ht="12.75">
      <c r="A23" s="43" t="s">
        <v>51</v>
      </c>
      <c r="B23" s="43"/>
      <c r="C23" s="46">
        <f>100-DryGasLoss-BoilWaterLoss</f>
        <v>75.86683515261628</v>
      </c>
      <c r="D23" s="20"/>
      <c r="E23" s="66">
        <v>1</v>
      </c>
      <c r="F23" s="68">
        <v>1.5</v>
      </c>
      <c r="G23" s="68">
        <v>15.1</v>
      </c>
      <c r="H23" s="80">
        <v>13</v>
      </c>
      <c r="I23" s="80">
        <v>10</v>
      </c>
      <c r="J23" s="62" t="s">
        <v>76</v>
      </c>
      <c r="K23" s="62" t="s">
        <v>77</v>
      </c>
      <c r="L23" s="65">
        <v>22</v>
      </c>
      <c r="M23" s="65">
        <v>67</v>
      </c>
      <c r="N23" s="65">
        <v>112</v>
      </c>
      <c r="O23" s="1">
        <f aca="true" t="shared" si="0" ref="O23:O42">PcWt*Moisture</f>
        <v>22.65</v>
      </c>
    </row>
    <row r="24" spans="1:15" ht="12.75">
      <c r="A24" s="28" t="s">
        <v>48</v>
      </c>
      <c r="B24" s="29"/>
      <c r="C24" s="30">
        <f>(Catch/RunLength)*3.04*(DilutionFactor)/(0.4*StackTempFactor)</f>
        <v>1.5203237421298246</v>
      </c>
      <c r="D24" s="20"/>
      <c r="E24" s="66">
        <v>2</v>
      </c>
      <c r="F24" s="68">
        <v>1.5</v>
      </c>
      <c r="G24" s="68">
        <v>14.5</v>
      </c>
      <c r="H24" s="80">
        <v>13</v>
      </c>
      <c r="I24" s="80">
        <v>10</v>
      </c>
      <c r="J24" s="62" t="s">
        <v>76</v>
      </c>
      <c r="K24" s="62" t="s">
        <v>77</v>
      </c>
      <c r="L24" s="65">
        <v>23</v>
      </c>
      <c r="M24" s="65">
        <v>68</v>
      </c>
      <c r="N24" s="65">
        <v>113</v>
      </c>
      <c r="O24" s="1">
        <f t="shared" si="0"/>
        <v>21.75</v>
      </c>
    </row>
    <row r="25" spans="1:15" ht="12.75">
      <c r="A25" s="31" t="s">
        <v>49</v>
      </c>
      <c r="B25" s="32"/>
      <c r="C25" s="33">
        <f>59.3*AvCO*DilutionFactor</f>
        <v>45.3386720703125</v>
      </c>
      <c r="D25" s="20"/>
      <c r="E25" s="66">
        <v>3</v>
      </c>
      <c r="F25" s="68">
        <v>1.56</v>
      </c>
      <c r="G25" s="68">
        <v>15.4</v>
      </c>
      <c r="H25" s="80">
        <v>13</v>
      </c>
      <c r="I25" s="80">
        <v>10</v>
      </c>
      <c r="J25" s="62" t="s">
        <v>76</v>
      </c>
      <c r="K25" s="62" t="s">
        <v>77</v>
      </c>
      <c r="L25" s="65">
        <v>24</v>
      </c>
      <c r="M25" s="65">
        <v>69</v>
      </c>
      <c r="N25" s="65">
        <v>114</v>
      </c>
      <c r="O25" s="1">
        <f t="shared" si="0"/>
        <v>24.024</v>
      </c>
    </row>
    <row r="26" spans="1:15" ht="12.75">
      <c r="A26" s="34" t="s">
        <v>52</v>
      </c>
      <c r="B26" s="35"/>
      <c r="C26" s="36">
        <f>HTransEffic*CombustEffic/100</f>
        <v>71.52458152659052</v>
      </c>
      <c r="D26" s="20"/>
      <c r="E26" s="66">
        <v>4</v>
      </c>
      <c r="F26" s="68">
        <v>1.63</v>
      </c>
      <c r="G26" s="68">
        <v>15.4</v>
      </c>
      <c r="H26" s="80">
        <v>13</v>
      </c>
      <c r="I26" s="80">
        <v>10</v>
      </c>
      <c r="J26" s="62" t="s">
        <v>76</v>
      </c>
      <c r="K26" s="62" t="s">
        <v>77</v>
      </c>
      <c r="L26" s="65">
        <v>25</v>
      </c>
      <c r="M26" s="65">
        <v>70</v>
      </c>
      <c r="N26" s="65">
        <v>115</v>
      </c>
      <c r="O26" s="1">
        <f t="shared" si="0"/>
        <v>25.102</v>
      </c>
    </row>
    <row r="27" spans="1:15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1.56</v>
      </c>
      <c r="G27" s="68">
        <v>15.1</v>
      </c>
      <c r="H27" s="80">
        <v>13</v>
      </c>
      <c r="I27" s="80">
        <v>10</v>
      </c>
      <c r="J27" s="62" t="s">
        <v>76</v>
      </c>
      <c r="K27" s="62" t="s">
        <v>77</v>
      </c>
      <c r="L27" s="65">
        <v>26</v>
      </c>
      <c r="M27" s="65">
        <v>71</v>
      </c>
      <c r="N27" s="65">
        <v>116</v>
      </c>
      <c r="O27" s="1">
        <f t="shared" si="0"/>
        <v>23.556</v>
      </c>
    </row>
    <row r="28" spans="1:15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3.69</v>
      </c>
      <c r="G28" s="68">
        <v>15.3</v>
      </c>
      <c r="H28" s="80">
        <v>13</v>
      </c>
      <c r="I28" s="80">
        <v>14</v>
      </c>
      <c r="J28" s="62" t="s">
        <v>76</v>
      </c>
      <c r="K28" s="62" t="s">
        <v>78</v>
      </c>
      <c r="L28" s="65">
        <v>27</v>
      </c>
      <c r="M28" s="65">
        <v>72</v>
      </c>
      <c r="N28" s="65">
        <v>117</v>
      </c>
      <c r="O28" s="1">
        <f t="shared" si="0"/>
        <v>56.457</v>
      </c>
    </row>
    <row r="29" spans="1:15" ht="12.75">
      <c r="A29" s="11">
        <v>1</v>
      </c>
      <c r="B29" s="25">
        <v>0.984</v>
      </c>
      <c r="C29" s="25">
        <v>0.9866</v>
      </c>
      <c r="D29" s="4">
        <f aca="true" t="shared" si="1" ref="D29:D34">IF(FiltDirty-FiltClean&gt;0,FiltDirty-FiltClean,0)</f>
        <v>0.0026000000000000467</v>
      </c>
      <c r="E29" s="66">
        <v>7</v>
      </c>
      <c r="F29" s="68">
        <v>3.31</v>
      </c>
      <c r="G29" s="68">
        <v>15</v>
      </c>
      <c r="H29" s="80">
        <v>13</v>
      </c>
      <c r="I29" s="80">
        <v>14</v>
      </c>
      <c r="J29" s="62" t="s">
        <v>76</v>
      </c>
      <c r="K29" s="62" t="s">
        <v>78</v>
      </c>
      <c r="L29" s="65">
        <v>28</v>
      </c>
      <c r="M29" s="65">
        <v>73</v>
      </c>
      <c r="N29" s="65">
        <v>118</v>
      </c>
      <c r="O29" s="1">
        <f t="shared" si="0"/>
        <v>49.65</v>
      </c>
    </row>
    <row r="30" spans="1:15" ht="12.75">
      <c r="A30" s="11">
        <v>2</v>
      </c>
      <c r="B30" s="25">
        <v>0.9814</v>
      </c>
      <c r="C30" s="25">
        <v>1.0635</v>
      </c>
      <c r="D30" s="4">
        <f t="shared" si="1"/>
        <v>0.08209999999999984</v>
      </c>
      <c r="E30" s="66">
        <v>8</v>
      </c>
      <c r="F30" s="68">
        <v>3.25</v>
      </c>
      <c r="G30" s="68">
        <v>15.1</v>
      </c>
      <c r="H30" s="80">
        <v>13</v>
      </c>
      <c r="I30" s="80">
        <v>14</v>
      </c>
      <c r="J30" s="62" t="s">
        <v>76</v>
      </c>
      <c r="K30" s="62" t="s">
        <v>78</v>
      </c>
      <c r="L30" s="65">
        <v>29</v>
      </c>
      <c r="M30" s="65">
        <v>74</v>
      </c>
      <c r="N30" s="65">
        <v>119</v>
      </c>
      <c r="O30" s="1">
        <f t="shared" si="0"/>
        <v>49.074999999999996</v>
      </c>
    </row>
    <row r="31" spans="1:15" ht="12.75">
      <c r="A31" s="11">
        <v>3</v>
      </c>
      <c r="B31" s="25"/>
      <c r="C31" s="25"/>
      <c r="D31" s="4">
        <f t="shared" si="1"/>
        <v>0</v>
      </c>
      <c r="E31" s="66">
        <v>9</v>
      </c>
      <c r="F31" s="68">
        <v>3.06</v>
      </c>
      <c r="G31" s="68">
        <v>14.5</v>
      </c>
      <c r="H31" s="80">
        <v>13</v>
      </c>
      <c r="I31" s="80">
        <v>14</v>
      </c>
      <c r="J31" s="62" t="s">
        <v>76</v>
      </c>
      <c r="K31" s="62" t="s">
        <v>78</v>
      </c>
      <c r="L31" s="65">
        <v>30</v>
      </c>
      <c r="M31" s="65">
        <v>75</v>
      </c>
      <c r="N31" s="65">
        <v>120</v>
      </c>
      <c r="O31" s="1">
        <f t="shared" si="0"/>
        <v>44.37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3.13</v>
      </c>
      <c r="G32" s="68">
        <v>14.5</v>
      </c>
      <c r="H32" s="80">
        <v>13</v>
      </c>
      <c r="I32" s="80">
        <v>14</v>
      </c>
      <c r="J32" s="62" t="s">
        <v>76</v>
      </c>
      <c r="K32" s="62" t="s">
        <v>78</v>
      </c>
      <c r="L32" s="65">
        <v>31</v>
      </c>
      <c r="M32" s="65">
        <v>76</v>
      </c>
      <c r="N32" s="65">
        <v>121</v>
      </c>
      <c r="O32" s="1">
        <f t="shared" si="0"/>
        <v>45.385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>
        <v>3.25</v>
      </c>
      <c r="G33" s="68">
        <v>15</v>
      </c>
      <c r="H33" s="80">
        <v>13</v>
      </c>
      <c r="I33" s="80">
        <v>14</v>
      </c>
      <c r="J33" s="62" t="s">
        <v>76</v>
      </c>
      <c r="K33" s="62" t="s">
        <v>78</v>
      </c>
      <c r="L33" s="65">
        <v>32</v>
      </c>
      <c r="M33" s="65">
        <v>77</v>
      </c>
      <c r="N33" s="65">
        <v>122</v>
      </c>
      <c r="O33" s="1">
        <f t="shared" si="0"/>
        <v>48.75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>
        <v>1.38</v>
      </c>
      <c r="G34" s="68">
        <v>14.5</v>
      </c>
      <c r="H34" s="80">
        <v>13</v>
      </c>
      <c r="I34" s="80">
        <v>14</v>
      </c>
      <c r="J34" s="62" t="s">
        <v>76</v>
      </c>
      <c r="K34" s="62" t="s">
        <v>78</v>
      </c>
      <c r="L34" s="65">
        <v>33</v>
      </c>
      <c r="M34" s="65">
        <v>78</v>
      </c>
      <c r="N34" s="65">
        <v>123</v>
      </c>
      <c r="O34" s="1">
        <f t="shared" si="0"/>
        <v>20.009999999999998</v>
      </c>
    </row>
    <row r="35" spans="1:15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>
        <v>1.44</v>
      </c>
      <c r="G35" s="68">
        <v>14.3</v>
      </c>
      <c r="H35" s="80">
        <v>13</v>
      </c>
      <c r="I35" s="80">
        <v>14</v>
      </c>
      <c r="J35" s="62" t="s">
        <v>76</v>
      </c>
      <c r="K35" s="62" t="s">
        <v>78</v>
      </c>
      <c r="L35" s="65">
        <v>34</v>
      </c>
      <c r="M35" s="65">
        <v>79</v>
      </c>
      <c r="N35" s="65">
        <v>124</v>
      </c>
      <c r="O35" s="1">
        <f t="shared" si="0"/>
        <v>20.592</v>
      </c>
    </row>
    <row r="36" spans="1:15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>
        <v>1.38</v>
      </c>
      <c r="G36" s="68">
        <v>14.3</v>
      </c>
      <c r="H36" s="80">
        <v>13</v>
      </c>
      <c r="I36" s="80">
        <v>14</v>
      </c>
      <c r="J36" s="62" t="s">
        <v>76</v>
      </c>
      <c r="K36" s="62" t="s">
        <v>78</v>
      </c>
      <c r="L36" s="65">
        <v>35</v>
      </c>
      <c r="M36" s="65">
        <v>80</v>
      </c>
      <c r="N36" s="65">
        <v>125</v>
      </c>
      <c r="O36" s="1">
        <f t="shared" si="0"/>
        <v>19.733999999999998</v>
      </c>
    </row>
    <row r="37" spans="1:15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30</v>
      </c>
      <c r="C38" s="83"/>
      <c r="D38" s="85">
        <f>SUM(D29:D34)+D37</f>
        <v>0.08469999999999989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30</v>
      </c>
      <c r="F45" s="87">
        <f>SUM(F23:F36)</f>
        <v>31.639999999999997</v>
      </c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2014-02-09T00:28:23Z</dcterms:modified>
  <cp:category/>
  <cp:version/>
  <cp:contentType/>
  <cp:contentStatus/>
</cp:coreProperties>
</file>