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4: false start. Add 2 balls of newspaper
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Kindling gone
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change probe filter
29: open bells
</t>
        </r>
      </text>
    </comment>
    <comment ref="E23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48: close AB door</t>
        </r>
      </text>
    </comment>
    <comment ref="E2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54: Shop exhaust fan turned on by worker who didn't know a test was going on. Closed lab door to shop, opened outside door to lab.</t>
        </r>
      </text>
    </comment>
    <comment ref="E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70: partial collapse. Very low CO (ratio .0011)</t>
        </r>
      </text>
    </comment>
    <comment ref="E3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84: pull Condar filters - no smell</t>
        </r>
      </text>
    </comment>
    <comment ref="E3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111: poke</t>
        </r>
      </text>
    </comment>
    <comment ref="E3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120: close air
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<sst xmlns="http://schemas.openxmlformats.org/spreadsheetml/2006/main" count="86" uniqueCount="78">
  <si>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</si>
  <si>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</si>
  <si>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</si>
  <si>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</si>
  <si>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</si>
  <si>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</si>
  <si>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</si>
  <si>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</si>
  <si>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</si>
  <si>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</si>
  <si>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</si>
  <si>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</si>
  <si>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</si>
  <si>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</si>
  <si>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</si>
  <si>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</si>
  <si>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</si>
  <si>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</si>
  <si>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</si>
  <si>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</si>
  <si>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</si>
  <si>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</si>
  <si>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</si>
  <si>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</si>
  <si>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</si>
  <si>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</si>
  <si>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</si>
  <si>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</si>
  <si>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</si>
  <si>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</si>
  <si>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</si>
  <si>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</si>
  <si>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</si>
  <si>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</si>
  <si>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</si>
  <si>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</si>
  <si>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</si>
  <si>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</si>
  <si>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</si>
  <si>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</si>
  <si>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</si>
  <si>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</si>
  <si>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</si>
  <si>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</si>
  <si>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</si>
  <si>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</si>
  <si>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</si>
  <si>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</si>
  <si>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</si>
  <si>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</si>
  <si>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</si>
  <si>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</si>
  <si>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</si>
  <si>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</si>
  <si>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</si>
  <si>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</si>
  <si>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</si>
  <si>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</si>
  <si>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</si>
  <si>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</si>
  <si>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</si>
  <si>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</si>
  <si>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</si>
  <si>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</si>
  <si>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</si>
  <si>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</si>
  <si>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</si>
  <si>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</si>
  <si>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</si>
  <si>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</si>
  <si>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</si>
  <si>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</si>
  <si>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Revised Jan 17/08</t>
  </si>
  <si>
    <t>HKJ-13</t>
  </si>
  <si>
    <t>25F</t>
  </si>
  <si>
    <t>sunny, no wind</t>
  </si>
  <si>
    <t>OMNI crib 4444</t>
  </si>
  <si>
    <t>DF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</si>
</sst>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61263226"/>
        <c:axId val="31803091"/>
      </c:lineChart>
      <c:catAx>
        <c:axId val="61263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1803091"/>
        <c:crosses val="autoZero"/>
        <c:auto val="0"/>
        <c:lblOffset val="100"/>
        <c:tickLblSkip val="2"/>
        <c:noMultiLvlLbl val="0"/>
      </c:catAx>
      <c:valAx>
        <c:axId val="31803091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1263226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  <c r="K1" s="2"/>
      <c r="L1" s="112" t="s">
        <v>1</v>
      </c>
      <c r="M1" s="113"/>
      <c r="N1" s="113"/>
      <c r="O1" s="113"/>
      <c r="P1" s="113"/>
      <c r="Q1" s="114"/>
    </row>
    <row r="2" spans="1:21" ht="15.75" outlineLevel="1">
      <c r="A2" s="1" t="s">
        <v>72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HKJ-13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39475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10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 t="str">
        <f>AmbientTemperature</f>
        <v>25F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44.599999999999994</v>
      </c>
      <c r="D5" s="29"/>
      <c r="E5" s="2" t="s">
        <v>12</v>
      </c>
      <c r="F5" s="20"/>
      <c r="G5" s="18">
        <f>(StartTime)</f>
        <v>0.5694444444444444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2</v>
      </c>
      <c r="D6" s="29"/>
      <c r="E6" s="23" t="s">
        <v>16</v>
      </c>
      <c r="F6" s="13"/>
      <c r="G6" s="13"/>
      <c r="H6" s="13"/>
      <c r="I6" s="13"/>
      <c r="J6" s="24"/>
      <c r="K6"/>
      <c r="L6" s="109" t="s">
        <v>14</v>
      </c>
      <c r="M6" s="110"/>
      <c r="N6" s="110"/>
      <c r="O6" s="110"/>
      <c r="P6" s="110"/>
      <c r="Q6" s="111"/>
    </row>
    <row r="7" spans="1:17" ht="12.75" outlineLevel="1">
      <c r="A7" s="65" t="s">
        <v>17</v>
      </c>
      <c r="B7" s="65"/>
      <c r="C7" s="33">
        <f>COUNT(PcWt)</f>
        <v>12</v>
      </c>
      <c r="D7" s="29"/>
      <c r="E7" s="2" t="s">
        <v>18</v>
      </c>
      <c r="F7" s="2"/>
      <c r="G7" s="6"/>
      <c r="H7" s="1" t="str">
        <f>FuelType</f>
        <v>DF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>
        <v>39475</v>
      </c>
    </row>
    <row r="8" spans="1:17" ht="12.75" outlineLevel="1">
      <c r="A8" s="65" t="s">
        <v>19</v>
      </c>
      <c r="B8" s="65"/>
      <c r="C8" s="76">
        <f>(AVERAGE(Length)+SUM(Circumf))/(WtFuel-WtKindl)</f>
        <v>4.272300469483569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2.0833333333333335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0.5694444444444444</v>
      </c>
      <c r="O9" s="45" t="s">
        <v>9</v>
      </c>
      <c r="P9" s="45"/>
      <c r="Q9" s="36" t="s">
        <v>74</v>
      </c>
    </row>
    <row r="10" spans="1:17" ht="12.75" outlineLevel="1">
      <c r="A10" s="65" t="s">
        <v>23</v>
      </c>
      <c r="B10" s="65"/>
      <c r="C10" s="32">
        <f>AVERAGE(StackTemp)</f>
        <v>265.28846153846155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75</v>
      </c>
      <c r="Q10" s="55"/>
    </row>
    <row r="11" spans="1:17" ht="12.75" outlineLevel="1">
      <c r="A11" s="65" t="s">
        <v>24</v>
      </c>
      <c r="B11" s="65"/>
      <c r="C11" s="76">
        <f>AVERAGE(Ocalc)/10</f>
        <v>14.575999999999999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0.10176153846153849</v>
      </c>
      <c r="D12" s="29"/>
      <c r="E12" s="23" t="s">
        <v>26</v>
      </c>
      <c r="F12" s="13"/>
      <c r="G12" s="13"/>
      <c r="H12" s="23"/>
      <c r="I12" s="13"/>
      <c r="J12" s="24"/>
      <c r="K12"/>
      <c r="L12" s="109" t="s">
        <v>16</v>
      </c>
      <c r="M12" s="110"/>
      <c r="N12" s="110"/>
      <c r="O12" s="110"/>
      <c r="P12" s="110"/>
      <c r="Q12" s="111"/>
    </row>
    <row r="13" spans="1:17" ht="12.75">
      <c r="A13" s="65" t="s">
        <v>28</v>
      </c>
      <c r="B13" s="65"/>
      <c r="C13" s="77">
        <f>SQRT(528/(460+AvStackTemp))</f>
        <v>0.8532210806012361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3.3048703352308664</v>
      </c>
      <c r="D14" s="29"/>
      <c r="E14" s="103">
        <v>0</v>
      </c>
      <c r="F14" s="104">
        <v>113.8</v>
      </c>
      <c r="G14" s="104">
        <v>204</v>
      </c>
      <c r="H14" s="104">
        <v>22.8</v>
      </c>
      <c r="I14" s="105"/>
      <c r="J14" s="93"/>
      <c r="L14" s="1" t="s">
        <v>34</v>
      </c>
      <c r="N14" s="64" t="s">
        <v>77</v>
      </c>
      <c r="O14" s="108" t="s">
        <v>76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8.757818181818179</v>
      </c>
      <c r="D15" s="29"/>
      <c r="E15" s="103">
        <v>5</v>
      </c>
      <c r="F15" s="104">
        <v>122</v>
      </c>
      <c r="G15" s="104">
        <v>204</v>
      </c>
      <c r="H15" s="104">
        <v>5.64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11.615938461538462</v>
      </c>
      <c r="D16" s="29"/>
      <c r="E16" s="103">
        <v>10</v>
      </c>
      <c r="F16" s="104">
        <v>168.1</v>
      </c>
      <c r="G16" s="104">
        <v>172</v>
      </c>
      <c r="H16" s="104">
        <v>6.29</v>
      </c>
      <c r="I16" s="105"/>
      <c r="J16" s="94"/>
      <c r="L16" s="2" t="s">
        <v>37</v>
      </c>
      <c r="M16" s="2"/>
      <c r="N16" s="56">
        <v>2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2.2609915893495436</v>
      </c>
      <c r="D17" s="29"/>
      <c r="E17" s="103">
        <v>15</v>
      </c>
      <c r="F17" s="104">
        <v>204.4</v>
      </c>
      <c r="G17" s="104">
        <v>161</v>
      </c>
      <c r="H17" s="104">
        <v>2.63</v>
      </c>
      <c r="I17" s="105"/>
      <c r="J17" s="94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0.4066534203362077</v>
      </c>
      <c r="D18" s="29"/>
      <c r="E18" s="103">
        <v>20</v>
      </c>
      <c r="F18" s="104">
        <v>200.9</v>
      </c>
      <c r="G18" s="104">
        <v>171</v>
      </c>
      <c r="H18" s="104">
        <v>16.66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11.257029825895387</v>
      </c>
      <c r="D19" s="29"/>
      <c r="E19" s="103">
        <v>25</v>
      </c>
      <c r="F19" s="104">
        <v>237.6</v>
      </c>
      <c r="G19" s="104">
        <v>150</v>
      </c>
      <c r="H19" s="104">
        <v>27.56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0.07500000000000018</v>
      </c>
      <c r="D20" s="29"/>
      <c r="E20" s="103">
        <v>30</v>
      </c>
      <c r="F20" s="104">
        <v>253</v>
      </c>
      <c r="G20" s="104">
        <v>131</v>
      </c>
      <c r="H20" s="104">
        <v>26.71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1.0597634590579958</v>
      </c>
      <c r="D21" s="29"/>
      <c r="E21" s="103">
        <v>35</v>
      </c>
      <c r="F21" s="104">
        <v>285</v>
      </c>
      <c r="G21" s="104">
        <v>99</v>
      </c>
      <c r="H21" s="104">
        <v>33.73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19.943105300929307</v>
      </c>
      <c r="D22" s="29"/>
      <c r="E22" s="103">
        <v>40</v>
      </c>
      <c r="F22" s="106">
        <v>298.6</v>
      </c>
      <c r="G22" s="106">
        <v>110</v>
      </c>
      <c r="H22" s="106">
        <v>15.14</v>
      </c>
      <c r="I22" s="105"/>
      <c r="J22" s="94"/>
      <c r="L22" s="29"/>
      <c r="M22" s="1">
        <v>1</v>
      </c>
      <c r="N22" s="39">
        <v>3.55</v>
      </c>
      <c r="O22" s="39">
        <v>10</v>
      </c>
      <c r="P22" s="39">
        <v>14</v>
      </c>
      <c r="Q22" s="39">
        <v>14</v>
      </c>
    </row>
    <row r="23" spans="1:17" ht="12.75">
      <c r="A23" s="69" t="s">
        <v>52</v>
      </c>
      <c r="B23" s="72"/>
      <c r="C23" s="71">
        <f>100-COLoss-HCLoss</f>
        <v>97.33235499031424</v>
      </c>
      <c r="D23" s="29"/>
      <c r="E23" s="103">
        <v>45</v>
      </c>
      <c r="F23" s="106">
        <v>315.4</v>
      </c>
      <c r="G23" s="106">
        <v>111</v>
      </c>
      <c r="H23" s="106">
        <v>14.12</v>
      </c>
      <c r="I23" s="105"/>
      <c r="J23" s="94"/>
      <c r="L23" s="29"/>
      <c r="M23" s="1">
        <v>2</v>
      </c>
      <c r="N23" s="39">
        <v>3.55</v>
      </c>
      <c r="O23" s="39">
        <v>10</v>
      </c>
      <c r="P23" s="39">
        <v>14</v>
      </c>
      <c r="Q23" s="39">
        <v>14</v>
      </c>
    </row>
    <row r="24" spans="1:17" ht="12.75">
      <c r="A24" s="69" t="s">
        <v>53</v>
      </c>
      <c r="B24" s="70"/>
      <c r="C24" s="71">
        <f>100-DryGasLoss-BoilWaterLoss</f>
        <v>77.12703171256615</v>
      </c>
      <c r="D24" s="29"/>
      <c r="E24" s="103">
        <v>50</v>
      </c>
      <c r="F24" s="106">
        <v>283.8</v>
      </c>
      <c r="G24" s="106">
        <v>121</v>
      </c>
      <c r="H24" s="106">
        <v>15.19</v>
      </c>
      <c r="I24" s="105"/>
      <c r="J24" s="94"/>
      <c r="L24" s="29"/>
      <c r="M24" s="1">
        <v>3</v>
      </c>
      <c r="N24" s="39">
        <v>3.55</v>
      </c>
      <c r="O24" s="39">
        <v>10</v>
      </c>
      <c r="P24" s="39">
        <v>14</v>
      </c>
      <c r="Q24" s="39">
        <v>14</v>
      </c>
    </row>
    <row r="25" spans="1:17" ht="12.75">
      <c r="A25" s="73" t="s">
        <v>54</v>
      </c>
      <c r="B25" s="74"/>
      <c r="C25" s="75">
        <f>HTransEffic*CombustEffic/100</f>
        <v>75.06955629996713</v>
      </c>
      <c r="D25" s="29"/>
      <c r="E25" s="103">
        <v>55</v>
      </c>
      <c r="F25" s="106">
        <v>275.6</v>
      </c>
      <c r="G25" s="106">
        <v>136</v>
      </c>
      <c r="H25" s="106">
        <v>9.78</v>
      </c>
      <c r="I25" s="105"/>
      <c r="J25" s="94"/>
      <c r="L25" s="29"/>
      <c r="M25" s="1">
        <v>4</v>
      </c>
      <c r="N25" s="39">
        <v>3.55</v>
      </c>
      <c r="O25" s="39">
        <v>10</v>
      </c>
      <c r="P25" s="39">
        <v>14</v>
      </c>
      <c r="Q25" s="39">
        <v>14</v>
      </c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286.3</v>
      </c>
      <c r="G26" s="106">
        <v>130</v>
      </c>
      <c r="H26" s="106">
        <v>9.46</v>
      </c>
      <c r="I26" s="105"/>
      <c r="J26" s="94"/>
      <c r="L26" s="29"/>
      <c r="M26" s="1">
        <v>5</v>
      </c>
      <c r="N26" s="39">
        <v>3.55</v>
      </c>
      <c r="O26" s="39">
        <v>10</v>
      </c>
      <c r="P26" s="39">
        <v>14</v>
      </c>
      <c r="Q26" s="39">
        <v>14</v>
      </c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290.9</v>
      </c>
      <c r="G27" s="106">
        <v>134</v>
      </c>
      <c r="H27" s="106">
        <v>5.32</v>
      </c>
      <c r="I27" s="105"/>
      <c r="J27" s="94"/>
      <c r="L27" s="29"/>
      <c r="M27" s="1">
        <v>6</v>
      </c>
      <c r="N27" s="39">
        <v>3.55</v>
      </c>
      <c r="O27" s="39">
        <v>10</v>
      </c>
      <c r="P27" s="39">
        <v>14</v>
      </c>
      <c r="Q27" s="39">
        <v>14</v>
      </c>
    </row>
    <row r="28" spans="1:17" ht="12.75">
      <c r="A28" s="14">
        <v>1</v>
      </c>
      <c r="B28" s="55">
        <v>1.0078</v>
      </c>
      <c r="C28" s="55">
        <v>1.0799</v>
      </c>
      <c r="D28" s="5">
        <f aca="true" t="shared" si="0" ref="D28:D33">IF(FiltDirty-FiltClean&gt;0,FiltDirty-FiltClean,0)</f>
        <v>0.07210000000000005</v>
      </c>
      <c r="E28" s="103">
        <v>70</v>
      </c>
      <c r="F28" s="106">
        <v>294</v>
      </c>
      <c r="G28" s="106">
        <v>139</v>
      </c>
      <c r="H28" s="106">
        <v>0.78</v>
      </c>
      <c r="I28" s="105"/>
      <c r="J28" s="94"/>
      <c r="L28" s="29"/>
      <c r="M28" s="1">
        <v>7</v>
      </c>
      <c r="N28" s="39">
        <v>3.55</v>
      </c>
      <c r="O28" s="39">
        <v>10</v>
      </c>
      <c r="P28" s="39">
        <v>14</v>
      </c>
      <c r="Q28" s="39">
        <v>14</v>
      </c>
    </row>
    <row r="29" spans="1:17" ht="12.75">
      <c r="A29" s="14">
        <v>2</v>
      </c>
      <c r="B29" s="55">
        <v>1.0006</v>
      </c>
      <c r="C29" s="55">
        <v>1.0035</v>
      </c>
      <c r="D29" s="5">
        <f t="shared" si="0"/>
        <v>0.0029000000000001247</v>
      </c>
      <c r="E29" s="103">
        <v>75</v>
      </c>
      <c r="F29" s="106">
        <v>293.9</v>
      </c>
      <c r="G29" s="106">
        <v>145</v>
      </c>
      <c r="H29" s="106">
        <v>0.85</v>
      </c>
      <c r="I29" s="105"/>
      <c r="J29" s="94"/>
      <c r="L29" s="29"/>
      <c r="M29" s="1">
        <v>8</v>
      </c>
      <c r="N29" s="39">
        <v>3.55</v>
      </c>
      <c r="O29" s="39">
        <v>10</v>
      </c>
      <c r="P29" s="39">
        <v>14</v>
      </c>
      <c r="Q29" s="39">
        <v>14</v>
      </c>
    </row>
    <row r="30" spans="1:17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297.9</v>
      </c>
      <c r="G30" s="106">
        <v>145</v>
      </c>
      <c r="H30" s="106">
        <v>1.38</v>
      </c>
      <c r="I30" s="105"/>
      <c r="J30" s="94"/>
      <c r="L30" s="29"/>
      <c r="M30" s="1">
        <v>9</v>
      </c>
      <c r="N30" s="39">
        <v>3.55</v>
      </c>
      <c r="O30" s="39">
        <v>10</v>
      </c>
      <c r="P30" s="39">
        <v>14</v>
      </c>
      <c r="Q30" s="39">
        <v>14</v>
      </c>
    </row>
    <row r="31" spans="1:17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299.6</v>
      </c>
      <c r="G31" s="106">
        <v>147</v>
      </c>
      <c r="H31" s="106">
        <v>1.71</v>
      </c>
      <c r="I31" s="105"/>
      <c r="J31" s="94"/>
      <c r="L31" s="29"/>
      <c r="M31" s="1">
        <v>10</v>
      </c>
      <c r="N31" s="39">
        <v>3.55</v>
      </c>
      <c r="O31" s="39">
        <v>10</v>
      </c>
      <c r="P31" s="39">
        <v>14</v>
      </c>
      <c r="Q31" s="39">
        <v>14</v>
      </c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301.2</v>
      </c>
      <c r="G32" s="106">
        <v>145</v>
      </c>
      <c r="H32" s="106">
        <v>1.76</v>
      </c>
      <c r="I32" s="105"/>
      <c r="J32" s="94"/>
      <c r="L32" s="29"/>
      <c r="M32" s="1">
        <v>11</v>
      </c>
      <c r="N32" s="39">
        <v>3.55</v>
      </c>
      <c r="O32" s="39">
        <v>10</v>
      </c>
      <c r="P32" s="39">
        <v>14</v>
      </c>
      <c r="Q32" s="39">
        <v>14</v>
      </c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305.3</v>
      </c>
      <c r="G33" s="104">
        <v>144</v>
      </c>
      <c r="H33" s="104">
        <v>2.71</v>
      </c>
      <c r="I33" s="105"/>
      <c r="J33" s="94"/>
      <c r="L33" s="29"/>
      <c r="M33" s="1">
        <v>12</v>
      </c>
      <c r="N33" s="39">
        <v>3.55</v>
      </c>
      <c r="O33" s="39">
        <v>10</v>
      </c>
      <c r="P33" s="39">
        <v>14</v>
      </c>
      <c r="Q33" s="39">
        <v>14</v>
      </c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>
        <v>308.7</v>
      </c>
      <c r="G34" s="104">
        <v>149</v>
      </c>
      <c r="H34" s="104">
        <v>4.29</v>
      </c>
      <c r="I34" s="105"/>
      <c r="J34" s="94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304.2</v>
      </c>
      <c r="G35" s="104">
        <v>154</v>
      </c>
      <c r="H35" s="104">
        <v>5.35</v>
      </c>
      <c r="I35" s="105"/>
      <c r="J35" s="94"/>
      <c r="L35" s="29"/>
      <c r="M35" s="1">
        <v>14</v>
      </c>
      <c r="N35" s="39"/>
      <c r="O35" s="39"/>
      <c r="P35" s="39"/>
      <c r="Q35" s="39"/>
    </row>
    <row r="36" spans="1:17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>
        <v>304.4</v>
      </c>
      <c r="G36" s="104">
        <v>160</v>
      </c>
      <c r="H36" s="104">
        <v>9.65</v>
      </c>
      <c r="I36" s="105"/>
      <c r="J36" s="94"/>
      <c r="L36" s="29"/>
      <c r="M36" s="1">
        <v>15</v>
      </c>
      <c r="N36" s="39"/>
      <c r="O36" s="39"/>
      <c r="P36" s="39"/>
      <c r="Q36" s="39"/>
    </row>
    <row r="37" spans="1:17" ht="13.5" thickBot="1">
      <c r="A37" s="99"/>
      <c r="B37" s="8" t="s">
        <v>65</v>
      </c>
      <c r="C37" s="7"/>
      <c r="D37" s="7">
        <f>SUM(D28:D33)+D36</f>
        <v>0.07500000000000018</v>
      </c>
      <c r="E37" s="103">
        <v>115</v>
      </c>
      <c r="F37" s="104">
        <v>314.3</v>
      </c>
      <c r="G37" s="104">
        <v>144</v>
      </c>
      <c r="H37" s="104">
        <v>1.83</v>
      </c>
      <c r="I37" s="105"/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04">
        <v>289.4</v>
      </c>
      <c r="G38" s="104">
        <v>166</v>
      </c>
      <c r="H38" s="104">
        <v>6.67</v>
      </c>
      <c r="I38" s="105"/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66</v>
      </c>
      <c r="C39" s="2"/>
      <c r="D39" s="55"/>
      <c r="E39" s="95">
        <v>125</v>
      </c>
      <c r="F39" s="104">
        <v>249.2</v>
      </c>
      <c r="G39" s="104">
        <v>176</v>
      </c>
      <c r="H39" s="104">
        <v>16.57</v>
      </c>
      <c r="I39" s="105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2008-02-03T04:04:14Z</dcterms:modified>
  <cp:category/>
  <cp:version/>
  <cp:contentType/>
  <cp:contentStatus/>
</cp:coreProperties>
</file>